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0"/>
  </bookViews>
  <sheets>
    <sheet name="Panel" sheetId="1" r:id="rId1"/>
    <sheet name="Modul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<sst xmlns="http://schemas.openxmlformats.org/spreadsheetml/2006/main" count="138" uniqueCount="59">
  <si>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</si>
  <si>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</si>
  <si>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</si>
  <si>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</si>
  <si>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</si>
  <si>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</si>
  <si>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</si>
  <si>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</si>
  <si>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</si>
  <si>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</si>
  <si>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</si>
  <si>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</si>
  <si>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</si>
  <si>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</si>
  <si>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</si>
  <si>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</si>
  <si>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</si>
  <si>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</si>
  <si>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</si>
  <si>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</si>
  <si>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</si>
  <si>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</si>
  <si>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</si>
  <si>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</si>
  <si>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</si>
  <si>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</si>
  <si>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</si>
  <si>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</si>
  <si>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</si>
  <si>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</si>
  <si>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</si>
  <si>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</si>
  <si>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</si>
  <si>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</si>
  <si>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</si>
  <si>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</si>
  <si>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</si>
  <si>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</si>
  <si>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</si>
  <si>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</si>
  <si>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1520 V</t>
  </si>
  <si>
    <t>AU-</t>
  </si>
  <si>
    <t>BL-</t>
  </si>
  <si>
    <t>Time , sec</t>
  </si>
  <si>
    <t>dP , mb</t>
  </si>
  <si>
    <r>
      <t xml:space="preserve">dP/dt </t>
    </r>
    <r>
      <rPr>
        <i/>
        <sz val="8"/>
        <rFont val="Arial"/>
        <family val="2"/>
      </rPr>
      <t>mbar/min</t>
    </r>
  </si>
  <si>
    <r>
      <t>AL</t>
    </r>
    <r>
      <rPr>
        <sz val="7"/>
        <rFont val="Arial"/>
        <family val="2"/>
      </rPr>
      <t>-126.5 cm</t>
    </r>
  </si>
  <si>
    <r>
      <t>AU-</t>
    </r>
    <r>
      <rPr>
        <sz val="7"/>
        <rFont val="Arial"/>
        <family val="2"/>
      </rPr>
      <t>126,5 cm</t>
    </r>
  </si>
  <si>
    <r>
      <t>BL</t>
    </r>
    <r>
      <rPr>
        <sz val="7"/>
        <rFont val="Arial"/>
        <family val="2"/>
      </rPr>
      <t>-126,5 cm</t>
    </r>
  </si>
  <si>
    <r>
      <t>BU</t>
    </r>
    <r>
      <rPr>
        <sz val="7"/>
        <rFont val="Arial"/>
        <family val="2"/>
      </rPr>
      <t>-126,5 cm</t>
    </r>
  </si>
  <si>
    <t>AL-</t>
  </si>
  <si>
    <t>A_xxx</t>
  </si>
  <si>
    <t>B_xxx</t>
  </si>
  <si>
    <t>BU-</t>
  </si>
  <si>
    <t>FM_Hd_kk</t>
  </si>
  <si>
    <t>MODULE    FM_Hd_kk</t>
  </si>
  <si>
    <t>MODULE   FM_Hd_kk</t>
  </si>
  <si>
    <t xml:space="preserve"> </t>
  </si>
  <si>
    <r>
      <t>F</t>
    </r>
    <r>
      <rPr>
        <b/>
        <vertAlign val="subscript"/>
        <sz val="9"/>
        <rFont val="Arial"/>
        <family val="2"/>
      </rPr>
      <t>o</t>
    </r>
    <r>
      <rPr>
        <b/>
        <sz val="9"/>
        <rFont val="Arial"/>
        <family val="2"/>
      </rPr>
      <t>,  gr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</si>
</sst>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8.25"/>
      <name val="Arial"/>
      <family val="2"/>
    </font>
    <font>
      <sz val="7.25"/>
      <name val="Arial"/>
      <family val="2"/>
    </font>
    <font>
      <b/>
      <sz val="8"/>
      <color indexed="16"/>
      <name val="Arial"/>
      <family val="2"/>
    </font>
    <font>
      <sz val="11.5"/>
      <name val="Arial"/>
      <family val="0"/>
    </font>
    <font>
      <sz val="8.25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vertAlign val="subscript"/>
      <sz val="8.25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9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126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" fontId="1" fillId="0" borderId="39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43" xfId="0" applyFont="1" applyFill="1" applyBorder="1" applyAlignment="1">
      <alignment/>
    </xf>
    <xf numFmtId="0" fontId="22" fillId="2" borderId="44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4" fillId="3" borderId="48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0" fontId="24" fillId="3" borderId="50" xfId="0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7" fillId="4" borderId="53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/>
    </xf>
    <xf numFmtId="0" fontId="21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24" fillId="0" borderId="63" xfId="0" applyFont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165" fontId="35" fillId="2" borderId="64" xfId="0" applyNumberFormat="1" applyFont="1" applyFill="1" applyBorder="1" applyAlignment="1">
      <alignment horizontal="center"/>
    </xf>
    <xf numFmtId="165" fontId="35" fillId="2" borderId="65" xfId="0" applyNumberFormat="1" applyFont="1" applyFill="1" applyBorder="1" applyAlignment="1">
      <alignment horizontal="center"/>
    </xf>
    <xf numFmtId="165" fontId="35" fillId="2" borderId="6" xfId="0" applyNumberFormat="1" applyFont="1" applyFill="1" applyBorder="1" applyAlignment="1">
      <alignment horizontal="center"/>
    </xf>
    <xf numFmtId="165" fontId="35" fillId="2" borderId="66" xfId="0" applyNumberFormat="1" applyFont="1" applyFill="1" applyBorder="1" applyAlignment="1">
      <alignment horizontal="center"/>
    </xf>
    <xf numFmtId="165" fontId="35" fillId="2" borderId="67" xfId="0" applyNumberFormat="1" applyFont="1" applyFill="1" applyBorder="1" applyAlignment="1">
      <alignment horizontal="center"/>
    </xf>
    <xf numFmtId="165" fontId="35" fillId="2" borderId="8" xfId="0" applyNumberFormat="1" applyFont="1" applyFill="1" applyBorder="1" applyAlignment="1">
      <alignment horizontal="center"/>
    </xf>
    <xf numFmtId="165" fontId="35" fillId="2" borderId="68" xfId="0" applyNumberFormat="1" applyFont="1" applyFill="1" applyBorder="1" applyAlignment="1">
      <alignment horizontal="center"/>
    </xf>
    <xf numFmtId="165" fontId="35" fillId="2" borderId="69" xfId="0" applyNumberFormat="1" applyFont="1" applyFill="1" applyBorder="1" applyAlignment="1">
      <alignment horizontal="center"/>
    </xf>
    <xf numFmtId="165" fontId="35" fillId="2" borderId="10" xfId="0" applyNumberFormat="1" applyFont="1" applyFill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165" fontId="35" fillId="2" borderId="72" xfId="0" applyNumberFormat="1" applyFont="1" applyFill="1" applyBorder="1" applyAlignment="1">
      <alignment horizontal="center"/>
    </xf>
    <xf numFmtId="165" fontId="35" fillId="2" borderId="73" xfId="0" applyNumberFormat="1" applyFont="1" applyFill="1" applyBorder="1" applyAlignment="1">
      <alignment horizontal="center"/>
    </xf>
    <xf numFmtId="165" fontId="35" fillId="2" borderId="74" xfId="0" applyNumberFormat="1" applyFont="1" applyFill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41" fillId="3" borderId="77" xfId="0" applyFont="1" applyFill="1" applyBorder="1" applyAlignment="1">
      <alignment horizontal="left"/>
    </xf>
    <xf numFmtId="0" fontId="20" fillId="2" borderId="7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79" xfId="0" applyFont="1" applyFill="1" applyBorder="1" applyAlignment="1">
      <alignment horizontal="center"/>
    </xf>
    <xf numFmtId="0" fontId="24" fillId="3" borderId="80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center"/>
    </xf>
    <xf numFmtId="0" fontId="24" fillId="3" borderId="82" xfId="0" applyFont="1" applyFill="1" applyBorder="1" applyAlignment="1">
      <alignment horizontal="center"/>
    </xf>
    <xf numFmtId="0" fontId="41" fillId="3" borderId="83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1" fontId="35" fillId="2" borderId="84" xfId="0" applyNumberFormat="1" applyFont="1" applyFill="1" applyBorder="1" applyAlignment="1">
      <alignment horizontal="center"/>
    </xf>
    <xf numFmtId="1" fontId="35" fillId="2" borderId="85" xfId="0" applyNumberFormat="1" applyFont="1" applyFill="1" applyBorder="1" applyAlignment="1">
      <alignment horizontal="center"/>
    </xf>
    <xf numFmtId="1" fontId="35" fillId="2" borderId="86" xfId="0" applyNumberFormat="1" applyFont="1" applyFill="1" applyBorder="1" applyAlignment="1">
      <alignment horizontal="center"/>
    </xf>
    <xf numFmtId="1" fontId="35" fillId="2" borderId="87" xfId="0" applyNumberFormat="1" applyFont="1" applyFill="1" applyBorder="1" applyAlignment="1">
      <alignment horizontal="center"/>
    </xf>
    <xf numFmtId="1" fontId="35" fillId="2" borderId="88" xfId="0" applyNumberFormat="1" applyFont="1" applyFill="1" applyBorder="1" applyAlignment="1">
      <alignment horizontal="center"/>
    </xf>
    <xf numFmtId="1" fontId="35" fillId="2" borderId="89" xfId="0" applyNumberFormat="1" applyFont="1" applyFill="1" applyBorder="1" applyAlignment="1">
      <alignment horizontal="center"/>
    </xf>
    <xf numFmtId="1" fontId="35" fillId="2" borderId="90" xfId="0" applyNumberFormat="1" applyFont="1" applyFill="1" applyBorder="1" applyAlignment="1">
      <alignment horizontal="center"/>
    </xf>
    <xf numFmtId="0" fontId="15" fillId="0" borderId="91" xfId="0" applyFont="1" applyBorder="1" applyAlignment="1">
      <alignment horizontal="right" vertical="center"/>
    </xf>
    <xf numFmtId="0" fontId="16" fillId="0" borderId="92" xfId="0" applyFont="1" applyBorder="1" applyAlignment="1">
      <alignment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23" fillId="3" borderId="43" xfId="0" applyFont="1" applyFill="1" applyBorder="1" applyAlignment="1">
      <alignment horizontal="left"/>
    </xf>
    <xf numFmtId="0" fontId="41" fillId="3" borderId="43" xfId="0" applyFont="1" applyFill="1" applyBorder="1" applyAlignment="1">
      <alignment horizontal="left"/>
    </xf>
    <xf numFmtId="0" fontId="23" fillId="3" borderId="50" xfId="0" applyFont="1" applyFill="1" applyBorder="1" applyAlignment="1">
      <alignment horizontal="left"/>
    </xf>
    <xf numFmtId="0" fontId="41" fillId="3" borderId="9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1" fontId="13" fillId="0" borderId="95" xfId="0" applyNumberFormat="1" applyFont="1" applyFill="1" applyBorder="1" applyAlignment="1">
      <alignment horizontal="center" vertical="center"/>
    </xf>
    <xf numFmtId="165" fontId="13" fillId="0" borderId="94" xfId="0" applyNumberFormat="1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65" fontId="13" fillId="0" borderId="97" xfId="0" applyNumberFormat="1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165" fontId="13" fillId="0" borderId="98" xfId="0" applyNumberFormat="1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1" fontId="13" fillId="0" borderId="98" xfId="0" applyNumberFormat="1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165" fontId="13" fillId="0" borderId="95" xfId="0" applyNumberFormat="1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17" fillId="0" borderId="94" xfId="0" applyFont="1" applyBorder="1" applyAlignment="1">
      <alignment horizontal="center"/>
    </xf>
    <xf numFmtId="0" fontId="13" fillId="0" borderId="94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4" fontId="10" fillId="0" borderId="103" xfId="0" applyNumberFormat="1" applyFont="1" applyBorder="1" applyAlignment="1">
      <alignment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3" xfId="0" applyBorder="1" applyAlignment="1">
      <alignment/>
    </xf>
    <xf numFmtId="0" fontId="0" fillId="0" borderId="51" xfId="0" applyBorder="1" applyAlignment="1">
      <alignment/>
    </xf>
    <xf numFmtId="1" fontId="1" fillId="0" borderId="102" xfId="0" applyNumberFormat="1" applyFont="1" applyFill="1" applyBorder="1" applyAlignment="1">
      <alignment horizontal="center"/>
    </xf>
    <xf numFmtId="1" fontId="35" fillId="2" borderId="106" xfId="0" applyNumberFormat="1" applyFont="1" applyFill="1" applyBorder="1" applyAlignment="1">
      <alignment horizontal="center"/>
    </xf>
    <xf numFmtId="1" fontId="35" fillId="2" borderId="107" xfId="0" applyNumberFormat="1" applyFont="1" applyFill="1" applyBorder="1" applyAlignment="1">
      <alignment horizontal="center"/>
    </xf>
    <xf numFmtId="1" fontId="35" fillId="2" borderId="108" xfId="0" applyNumberFormat="1" applyFont="1" applyFill="1" applyBorder="1" applyAlignment="1">
      <alignment horizontal="center"/>
    </xf>
    <xf numFmtId="1" fontId="35" fillId="2" borderId="109" xfId="0" applyNumberFormat="1" applyFont="1" applyFill="1" applyBorder="1" applyAlignment="1">
      <alignment horizontal="center"/>
    </xf>
    <xf numFmtId="0" fontId="16" fillId="0" borderId="92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5" borderId="0" xfId="0" applyNumberFormat="1" applyFill="1" applyAlignment="1">
      <alignment/>
    </xf>
    <xf numFmtId="2" fontId="15" fillId="5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0" fontId="13" fillId="0" borderId="98" xfId="0" applyFont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165" fontId="11" fillId="0" borderId="102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1" fontId="13" fillId="6" borderId="9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9" fillId="0" borderId="11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5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49" fillId="0" borderId="112" xfId="0" applyFont="1" applyBorder="1" applyAlignment="1">
      <alignment horizontal="center"/>
    </xf>
    <xf numFmtId="0" fontId="49" fillId="0" borderId="113" xfId="0" applyFont="1" applyBorder="1" applyAlignment="1">
      <alignment horizontal="center"/>
    </xf>
    <xf numFmtId="0" fontId="49" fillId="0" borderId="114" xfId="0" applyFont="1" applyBorder="1" applyAlignment="1">
      <alignment horizontal="center"/>
    </xf>
    <xf numFmtId="0" fontId="49" fillId="0" borderId="115" xfId="0" applyFont="1" applyBorder="1" applyAlignment="1">
      <alignment horizontal="center"/>
    </xf>
    <xf numFmtId="0" fontId="8" fillId="4" borderId="11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4" fillId="4" borderId="116" xfId="0" applyFont="1" applyFill="1" applyBorder="1" applyAlignment="1">
      <alignment horizontal="center" vertical="center"/>
    </xf>
    <xf numFmtId="0" fontId="24" fillId="4" borderId="117" xfId="0" applyFont="1" applyFill="1" applyBorder="1" applyAlignment="1">
      <alignment horizontal="center" vertical="center"/>
    </xf>
    <xf numFmtId="0" fontId="0" fillId="0" borderId="1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1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24" fillId="4" borderId="110" xfId="0" applyFont="1" applyFill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FM_Hd_kk_Axxx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Panel!$D$10:$D$73</c:f>
              <c:numCache>
                <c:ptCount val="64"/>
                <c:pt idx="0">
                  <c:v>314.02925112056147</c:v>
                </c:pt>
                <c:pt idx="1">
                  <c:v>176.61266955301625</c:v>
                </c:pt>
                <c:pt idx="2">
                  <c:v>287.93588867920096</c:v>
                </c:pt>
                <c:pt idx="3">
                  <c:v>77.04392716960106</c:v>
                </c:pt>
                <c:pt idx="4">
                  <c:v>208.52150606423697</c:v>
                </c:pt>
                <c:pt idx="5">
                  <c:v>229.3463944103029</c:v>
                </c:pt>
                <c:pt idx="6">
                  <c:v>153.51385448543596</c:v>
                </c:pt>
                <c:pt idx="7">
                  <c:v>74.9960157037263</c:v>
                </c:pt>
                <c:pt idx="8">
                  <c:v>299.9840628149052</c:v>
                </c:pt>
                <c:pt idx="9">
                  <c:v>301.7116910246532</c:v>
                </c:pt>
                <c:pt idx="10">
                  <c:v>353.65893170762115</c:v>
                </c:pt>
                <c:pt idx="11">
                  <c:v>75.69370525238718</c:v>
                </c:pt>
                <c:pt idx="12">
                  <c:v>287.93588867920096</c:v>
                </c:pt>
                <c:pt idx="13">
                  <c:v>366.9915222085926</c:v>
                </c:pt>
                <c:pt idx="14">
                  <c:v>213.0238649285653</c:v>
                </c:pt>
                <c:pt idx="15">
                  <c:v>77.04392716960106</c:v>
                </c:pt>
                <c:pt idx="16">
                  <c:v>280.5328882715524</c:v>
                </c:pt>
                <c:pt idx="17">
                  <c:v>264.17308619825445</c:v>
                </c:pt>
                <c:pt idx="18">
                  <c:v>310.98093473784115</c:v>
                </c:pt>
                <c:pt idx="19">
                  <c:v>79.30662668384954</c:v>
                </c:pt>
                <c:pt idx="20">
                  <c:v>232.57431242262405</c:v>
                </c:pt>
                <c:pt idx="21">
                  <c:v>215.67906157573827</c:v>
                </c:pt>
                <c:pt idx="22">
                  <c:v>206.3236662693364</c:v>
                </c:pt>
                <c:pt idx="23">
                  <c:v>75.45202690964247</c:v>
                </c:pt>
                <c:pt idx="24">
                  <c:v>179.143467404869</c:v>
                </c:pt>
                <c:pt idx="25">
                  <c:v>261.0421735679918</c:v>
                </c:pt>
                <c:pt idx="26">
                  <c:v>190.99064830244436</c:v>
                </c:pt>
                <c:pt idx="27">
                  <c:v>76.32753061406345</c:v>
                </c:pt>
                <c:pt idx="28">
                  <c:v>311.38480603911046</c:v>
                </c:pt>
                <c:pt idx="29">
                  <c:v>371.6914724862211</c:v>
                </c:pt>
                <c:pt idx="30">
                  <c:v>325.81485322537037</c:v>
                </c:pt>
                <c:pt idx="31">
                  <c:v>76.59808637933767</c:v>
                </c:pt>
                <c:pt idx="32">
                  <c:v>2.4692692834873428E-15</c:v>
                </c:pt>
                <c:pt idx="33">
                  <c:v>2.4692692834873428E-15</c:v>
                </c:pt>
                <c:pt idx="34">
                  <c:v>2.4692692834873428E-15</c:v>
                </c:pt>
                <c:pt idx="35">
                  <c:v>2.4692692834873428E-15</c:v>
                </c:pt>
                <c:pt idx="36">
                  <c:v>2.4692692834873428E-15</c:v>
                </c:pt>
                <c:pt idx="37">
                  <c:v>2.4692692834873428E-15</c:v>
                </c:pt>
                <c:pt idx="38">
                  <c:v>2.4692692834873428E-15</c:v>
                </c:pt>
                <c:pt idx="39">
                  <c:v>2.4692692834873428E-15</c:v>
                </c:pt>
                <c:pt idx="40">
                  <c:v>2.4692692834873428E-15</c:v>
                </c:pt>
                <c:pt idx="41">
                  <c:v>2.4692692834873428E-15</c:v>
                </c:pt>
                <c:pt idx="42">
                  <c:v>2.4692692834873428E-15</c:v>
                </c:pt>
                <c:pt idx="43">
                  <c:v>2.4692692834873428E-15</c:v>
                </c:pt>
                <c:pt idx="44">
                  <c:v>2.4692692834873428E-15</c:v>
                </c:pt>
                <c:pt idx="45">
                  <c:v>2.4692692834873428E-15</c:v>
                </c:pt>
                <c:pt idx="46">
                  <c:v>2.4692692834873428E-15</c:v>
                </c:pt>
                <c:pt idx="47">
                  <c:v>2.4692692834873428E-15</c:v>
                </c:pt>
                <c:pt idx="48">
                  <c:v>2.4692692834873428E-15</c:v>
                </c:pt>
                <c:pt idx="49">
                  <c:v>2.4692692834873428E-15</c:v>
                </c:pt>
                <c:pt idx="50">
                  <c:v>2.4692692834873428E-15</c:v>
                </c:pt>
                <c:pt idx="51">
                  <c:v>2.4692692834873428E-15</c:v>
                </c:pt>
                <c:pt idx="52">
                  <c:v>2.4692692834873428E-15</c:v>
                </c:pt>
                <c:pt idx="53">
                  <c:v>2.4692692834873428E-15</c:v>
                </c:pt>
                <c:pt idx="54">
                  <c:v>2.4692692834873428E-15</c:v>
                </c:pt>
                <c:pt idx="55">
                  <c:v>2.4692692834873428E-15</c:v>
                </c:pt>
                <c:pt idx="56">
                  <c:v>2.4692692834873428E-15</c:v>
                </c:pt>
                <c:pt idx="57">
                  <c:v>2.4692692834873428E-15</c:v>
                </c:pt>
                <c:pt idx="58">
                  <c:v>2.4692692834873428E-15</c:v>
                </c:pt>
                <c:pt idx="59">
                  <c:v>2.4692692834873428E-15</c:v>
                </c:pt>
                <c:pt idx="60">
                  <c:v>2.4692692834873428E-15</c:v>
                </c:pt>
                <c:pt idx="61">
                  <c:v>2.4692692834873428E-15</c:v>
                </c:pt>
                <c:pt idx="62">
                  <c:v>2.4692692834873428E-15</c:v>
                </c:pt>
                <c:pt idx="63">
                  <c:v>2.4692692834873428E-15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Panel!$G$10:$G$73</c:f>
              <c:numCache>
                <c:ptCount val="64"/>
                <c:pt idx="0">
                  <c:v>76.86264594300081</c:v>
                </c:pt>
                <c:pt idx="1">
                  <c:v>78.02083388374665</c:v>
                </c:pt>
                <c:pt idx="2">
                  <c:v>78.8255818750305</c:v>
                </c:pt>
                <c:pt idx="3">
                  <c:v>71.02312903043632</c:v>
                </c:pt>
                <c:pt idx="4">
                  <c:v>78.66363927398315</c:v>
                </c:pt>
                <c:pt idx="5">
                  <c:v>77.33331251707244</c:v>
                </c:pt>
                <c:pt idx="6">
                  <c:v>79.80782264296515</c:v>
                </c:pt>
                <c:pt idx="7">
                  <c:v>68.72239021097425</c:v>
                </c:pt>
                <c:pt idx="8">
                  <c:v>78.44849095960059</c:v>
                </c:pt>
                <c:pt idx="9">
                  <c:v>79.36901757665503</c:v>
                </c:pt>
                <c:pt idx="10">
                  <c:v>77.22834705578083</c:v>
                </c:pt>
                <c:pt idx="11">
                  <c:v>69.56628304224691</c:v>
                </c:pt>
                <c:pt idx="12">
                  <c:v>77.43849212072065</c:v>
                </c:pt>
                <c:pt idx="13">
                  <c:v>76.08769563074969</c:v>
                </c:pt>
                <c:pt idx="14">
                  <c:v>6.0980109524279476</c:v>
                </c:pt>
                <c:pt idx="15">
                  <c:v>70.7005588693335</c:v>
                </c:pt>
                <c:pt idx="16">
                  <c:v>78.23422409901256</c:v>
                </c:pt>
                <c:pt idx="17">
                  <c:v>78.18079454680655</c:v>
                </c:pt>
                <c:pt idx="18">
                  <c:v>81.82819392936592</c:v>
                </c:pt>
                <c:pt idx="19">
                  <c:v>72.7653853766431</c:v>
                </c:pt>
                <c:pt idx="20">
                  <c:v>88.8875956122856</c:v>
                </c:pt>
                <c:pt idx="21">
                  <c:v>79.64284527592433</c:v>
                </c:pt>
                <c:pt idx="22">
                  <c:v>77.6494960886653</c:v>
                </c:pt>
                <c:pt idx="23">
                  <c:v>67.50647302891551</c:v>
                </c:pt>
                <c:pt idx="24">
                  <c:v>78.39484179655341</c:v>
                </c:pt>
                <c:pt idx="25">
                  <c:v>78.39484179655341</c:v>
                </c:pt>
                <c:pt idx="26">
                  <c:v>78.8255818750305</c:v>
                </c:pt>
                <c:pt idx="27">
                  <c:v>69.12020350590731</c:v>
                </c:pt>
                <c:pt idx="28">
                  <c:v>78.8255818750305</c:v>
                </c:pt>
                <c:pt idx="29">
                  <c:v>78.7175646463666</c:v>
                </c:pt>
                <c:pt idx="30">
                  <c:v>76.96686646790486</c:v>
                </c:pt>
                <c:pt idx="31">
                  <c:v>69.3873344782975</c:v>
                </c:pt>
                <c:pt idx="32">
                  <c:v>2.2397000303748262E-17</c:v>
                </c:pt>
                <c:pt idx="33">
                  <c:v>2.2397000303748262E-17</c:v>
                </c:pt>
                <c:pt idx="34">
                  <c:v>2.2397000303748262E-17</c:v>
                </c:pt>
                <c:pt idx="35">
                  <c:v>2.2397000303748262E-17</c:v>
                </c:pt>
                <c:pt idx="36">
                  <c:v>2.2397000303748262E-17</c:v>
                </c:pt>
                <c:pt idx="37">
                  <c:v>2.2397000303748262E-17</c:v>
                </c:pt>
                <c:pt idx="38">
                  <c:v>2.2397000303748262E-17</c:v>
                </c:pt>
                <c:pt idx="39">
                  <c:v>2.2397000303748262E-17</c:v>
                </c:pt>
                <c:pt idx="40">
                  <c:v>2.2397000303748262E-17</c:v>
                </c:pt>
                <c:pt idx="41">
                  <c:v>2.2397000303748262E-17</c:v>
                </c:pt>
                <c:pt idx="42">
                  <c:v>2.2397000303748262E-17</c:v>
                </c:pt>
                <c:pt idx="43">
                  <c:v>2.2397000303748262E-17</c:v>
                </c:pt>
                <c:pt idx="44">
                  <c:v>2.2397000303748262E-17</c:v>
                </c:pt>
                <c:pt idx="45">
                  <c:v>2.2397000303748262E-17</c:v>
                </c:pt>
                <c:pt idx="46">
                  <c:v>2.2397000303748262E-17</c:v>
                </c:pt>
                <c:pt idx="47">
                  <c:v>2.2397000303748262E-17</c:v>
                </c:pt>
                <c:pt idx="48">
                  <c:v>2.2397000303748262E-17</c:v>
                </c:pt>
                <c:pt idx="49">
                  <c:v>2.2397000303748262E-17</c:v>
                </c:pt>
                <c:pt idx="50">
                  <c:v>2.2397000303748262E-17</c:v>
                </c:pt>
                <c:pt idx="51">
                  <c:v>2.2397000303748262E-17</c:v>
                </c:pt>
                <c:pt idx="52">
                  <c:v>2.2397000303748262E-17</c:v>
                </c:pt>
                <c:pt idx="53">
                  <c:v>2.2397000303748262E-17</c:v>
                </c:pt>
                <c:pt idx="54">
                  <c:v>2.2397000303748262E-17</c:v>
                </c:pt>
                <c:pt idx="55">
                  <c:v>2.2397000303748262E-17</c:v>
                </c:pt>
                <c:pt idx="56">
                  <c:v>2.2397000303748262E-17</c:v>
                </c:pt>
                <c:pt idx="57">
                  <c:v>2.2397000303748262E-17</c:v>
                </c:pt>
                <c:pt idx="58">
                  <c:v>2.2397000303748262E-17</c:v>
                </c:pt>
                <c:pt idx="59">
                  <c:v>2.2397000303748262E-17</c:v>
                </c:pt>
                <c:pt idx="60">
                  <c:v>2.2397000303748262E-17</c:v>
                </c:pt>
                <c:pt idx="61">
                  <c:v>2.2397000303748262E-17</c:v>
                </c:pt>
                <c:pt idx="62">
                  <c:v>2.2397000303748262E-17</c:v>
                </c:pt>
                <c:pt idx="63">
                  <c:v>2.2397000303748262E-17</c:v>
                </c:pt>
              </c:numCache>
            </c:numRef>
          </c:yVal>
          <c:smooth val="0"/>
        </c:ser>
        <c:axId val="49129500"/>
        <c:axId val="39512317"/>
      </c:scatterChart>
      <c:valAx>
        <c:axId val="4912950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12317"/>
        <c:crosses val="autoZero"/>
        <c:crossBetween val="midCat"/>
        <c:dispUnits/>
      </c:valAx>
      <c:valAx>
        <c:axId val="39512317"/>
        <c:scaling>
          <c:orientation val="minMax"/>
          <c:max val="95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295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FM_Hd_kk_Bxxx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Panel!$K$10:$K$73</c:f>
              <c:numCache>
                <c:ptCount val="64"/>
                <c:pt idx="0">
                  <c:v>77.35242013637493</c:v>
                </c:pt>
                <c:pt idx="1">
                  <c:v>75.56832721233073</c:v>
                </c:pt>
                <c:pt idx="2">
                  <c:v>75.84589659197438</c:v>
                </c:pt>
                <c:pt idx="3">
                  <c:v>86.50022202463295</c:v>
                </c:pt>
                <c:pt idx="4">
                  <c:v>76.40564300788262</c:v>
                </c:pt>
                <c:pt idx="5">
                  <c:v>77.11408282573589</c:v>
                </c:pt>
                <c:pt idx="6">
                  <c:v>76.97160880013115</c:v>
                </c:pt>
                <c:pt idx="7">
                  <c:v>82.72970194698658</c:v>
                </c:pt>
                <c:pt idx="8">
                  <c:v>77.92895791943124</c:v>
                </c:pt>
                <c:pt idx="9">
                  <c:v>79.49828710496264</c:v>
                </c:pt>
                <c:pt idx="10">
                  <c:v>76.82952925718014</c:v>
                </c:pt>
                <c:pt idx="11">
                  <c:v>84.06683403083773</c:v>
                </c:pt>
                <c:pt idx="12">
                  <c:v>75.33818168670771</c:v>
                </c:pt>
                <c:pt idx="13">
                  <c:v>77.25695279571737</c:v>
                </c:pt>
                <c:pt idx="14">
                  <c:v>6.056346926693761</c:v>
                </c:pt>
                <c:pt idx="15">
                  <c:v>84.72020075015627</c:v>
                </c:pt>
                <c:pt idx="16">
                  <c:v>75.84589659197438</c:v>
                </c:pt>
                <c:pt idx="17">
                  <c:v>75.84589659197438</c:v>
                </c:pt>
                <c:pt idx="18">
                  <c:v>78.12257016264296</c:v>
                </c:pt>
                <c:pt idx="19">
                  <c:v>88.5121220619231</c:v>
                </c:pt>
                <c:pt idx="20">
                  <c:v>88.04611630573812</c:v>
                </c:pt>
                <c:pt idx="21">
                  <c:v>76.26512691254149</c:v>
                </c:pt>
                <c:pt idx="22">
                  <c:v>78.36560180981367</c:v>
                </c:pt>
                <c:pt idx="23">
                  <c:v>84.22946530161548</c:v>
                </c:pt>
                <c:pt idx="24">
                  <c:v>78.65873971531823</c:v>
                </c:pt>
                <c:pt idx="25">
                  <c:v>76.21837434541769</c:v>
                </c:pt>
                <c:pt idx="26">
                  <c:v>77.25695279571737</c:v>
                </c:pt>
                <c:pt idx="27">
                  <c:v>84.66546309967065</c:v>
                </c:pt>
                <c:pt idx="28">
                  <c:v>76.17166475598562</c:v>
                </c:pt>
                <c:pt idx="29">
                  <c:v>76.12499809158463</c:v>
                </c:pt>
                <c:pt idx="30">
                  <c:v>77.40022017857534</c:v>
                </c:pt>
                <c:pt idx="31">
                  <c:v>84.8298354209924</c:v>
                </c:pt>
                <c:pt idx="32">
                  <c:v>6.775092591881373E-16</c:v>
                </c:pt>
                <c:pt idx="33">
                  <c:v>6.775092591881373E-16</c:v>
                </c:pt>
                <c:pt idx="34">
                  <c:v>6.775092591881373E-16</c:v>
                </c:pt>
                <c:pt idx="35">
                  <c:v>6.775092591881373E-16</c:v>
                </c:pt>
                <c:pt idx="36">
                  <c:v>6.775092591881373E-16</c:v>
                </c:pt>
                <c:pt idx="37">
                  <c:v>6.775092591881373E-16</c:v>
                </c:pt>
                <c:pt idx="38">
                  <c:v>6.775092591881373E-16</c:v>
                </c:pt>
                <c:pt idx="39">
                  <c:v>6.775092591881373E-16</c:v>
                </c:pt>
                <c:pt idx="40">
                  <c:v>6.775092591881373E-16</c:v>
                </c:pt>
                <c:pt idx="41">
                  <c:v>6.775092591881373E-16</c:v>
                </c:pt>
                <c:pt idx="42">
                  <c:v>6.775092591881373E-16</c:v>
                </c:pt>
                <c:pt idx="43">
                  <c:v>6.775092591881373E-16</c:v>
                </c:pt>
                <c:pt idx="44">
                  <c:v>6.775092591881373E-16</c:v>
                </c:pt>
                <c:pt idx="45">
                  <c:v>6.775092591881373E-16</c:v>
                </c:pt>
                <c:pt idx="46">
                  <c:v>6.775092591881373E-16</c:v>
                </c:pt>
                <c:pt idx="47">
                  <c:v>6.775092591881373E-16</c:v>
                </c:pt>
                <c:pt idx="48">
                  <c:v>6.775092591881373E-16</c:v>
                </c:pt>
                <c:pt idx="49">
                  <c:v>6.775092591881373E-16</c:v>
                </c:pt>
                <c:pt idx="50">
                  <c:v>6.775092591881373E-16</c:v>
                </c:pt>
                <c:pt idx="51">
                  <c:v>6.775092591881373E-16</c:v>
                </c:pt>
                <c:pt idx="52">
                  <c:v>6.775092591881373E-16</c:v>
                </c:pt>
                <c:pt idx="53">
                  <c:v>6.775092591881373E-16</c:v>
                </c:pt>
                <c:pt idx="54">
                  <c:v>6.775092591881373E-16</c:v>
                </c:pt>
                <c:pt idx="55">
                  <c:v>6.775092591881373E-16</c:v>
                </c:pt>
                <c:pt idx="56">
                  <c:v>6.775092591881373E-16</c:v>
                </c:pt>
                <c:pt idx="57">
                  <c:v>6.775092591881373E-16</c:v>
                </c:pt>
                <c:pt idx="58">
                  <c:v>6.775092591881373E-16</c:v>
                </c:pt>
                <c:pt idx="59">
                  <c:v>6.775092591881373E-16</c:v>
                </c:pt>
                <c:pt idx="60">
                  <c:v>6.775092591881373E-16</c:v>
                </c:pt>
                <c:pt idx="61">
                  <c:v>6.775092591881373E-16</c:v>
                </c:pt>
                <c:pt idx="62">
                  <c:v>6.775092591881373E-16</c:v>
                </c:pt>
                <c:pt idx="63">
                  <c:v>6.775092591881373E-16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Panel!$N$10:$N$73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20066534"/>
        <c:axId val="46381079"/>
      </c:scatterChart>
      <c:valAx>
        <c:axId val="2006653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81079"/>
        <c:crosses val="autoZero"/>
        <c:crossBetween val="midCat"/>
        <c:dispUnits/>
      </c:valAx>
      <c:valAx>
        <c:axId val="46381079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0665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FM_Hd_kk_Axxx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Panel!$D$10:$D$73</c:f>
              <c:numCache>
                <c:ptCount val="64"/>
                <c:pt idx="0">
                  <c:v>314.02925112056147</c:v>
                </c:pt>
                <c:pt idx="1">
                  <c:v>176.61266955301625</c:v>
                </c:pt>
                <c:pt idx="2">
                  <c:v>287.93588867920096</c:v>
                </c:pt>
                <c:pt idx="3">
                  <c:v>77.04392716960106</c:v>
                </c:pt>
                <c:pt idx="4">
                  <c:v>208.52150606423697</c:v>
                </c:pt>
                <c:pt idx="5">
                  <c:v>229.3463944103029</c:v>
                </c:pt>
                <c:pt idx="6">
                  <c:v>153.51385448543596</c:v>
                </c:pt>
                <c:pt idx="7">
                  <c:v>74.9960157037263</c:v>
                </c:pt>
                <c:pt idx="8">
                  <c:v>299.9840628149052</c:v>
                </c:pt>
                <c:pt idx="9">
                  <c:v>301.7116910246532</c:v>
                </c:pt>
                <c:pt idx="10">
                  <c:v>353.65893170762115</c:v>
                </c:pt>
                <c:pt idx="11">
                  <c:v>75.69370525238718</c:v>
                </c:pt>
                <c:pt idx="12">
                  <c:v>287.93588867920096</c:v>
                </c:pt>
                <c:pt idx="13">
                  <c:v>366.9915222085926</c:v>
                </c:pt>
                <c:pt idx="14">
                  <c:v>213.0238649285653</c:v>
                </c:pt>
                <c:pt idx="15">
                  <c:v>77.04392716960106</c:v>
                </c:pt>
                <c:pt idx="16">
                  <c:v>280.5328882715524</c:v>
                </c:pt>
                <c:pt idx="17">
                  <c:v>264.17308619825445</c:v>
                </c:pt>
                <c:pt idx="18">
                  <c:v>310.98093473784115</c:v>
                </c:pt>
                <c:pt idx="19">
                  <c:v>79.30662668384954</c:v>
                </c:pt>
                <c:pt idx="20">
                  <c:v>232.57431242262405</c:v>
                </c:pt>
                <c:pt idx="21">
                  <c:v>215.67906157573827</c:v>
                </c:pt>
                <c:pt idx="22">
                  <c:v>206.3236662693364</c:v>
                </c:pt>
                <c:pt idx="23">
                  <c:v>75.45202690964247</c:v>
                </c:pt>
                <c:pt idx="24">
                  <c:v>179.143467404869</c:v>
                </c:pt>
                <c:pt idx="25">
                  <c:v>261.0421735679918</c:v>
                </c:pt>
                <c:pt idx="26">
                  <c:v>190.99064830244436</c:v>
                </c:pt>
                <c:pt idx="27">
                  <c:v>76.32753061406345</c:v>
                </c:pt>
                <c:pt idx="28">
                  <c:v>311.38480603911046</c:v>
                </c:pt>
                <c:pt idx="29">
                  <c:v>371.6914724862211</c:v>
                </c:pt>
                <c:pt idx="30">
                  <c:v>325.81485322537037</c:v>
                </c:pt>
                <c:pt idx="31">
                  <c:v>76.59808637933767</c:v>
                </c:pt>
                <c:pt idx="32">
                  <c:v>2.4692692834873428E-15</c:v>
                </c:pt>
                <c:pt idx="33">
                  <c:v>2.4692692834873428E-15</c:v>
                </c:pt>
                <c:pt idx="34">
                  <c:v>2.4692692834873428E-15</c:v>
                </c:pt>
                <c:pt idx="35">
                  <c:v>2.4692692834873428E-15</c:v>
                </c:pt>
                <c:pt idx="36">
                  <c:v>2.4692692834873428E-15</c:v>
                </c:pt>
                <c:pt idx="37">
                  <c:v>2.4692692834873428E-15</c:v>
                </c:pt>
                <c:pt idx="38">
                  <c:v>2.4692692834873428E-15</c:v>
                </c:pt>
                <c:pt idx="39">
                  <c:v>2.4692692834873428E-15</c:v>
                </c:pt>
                <c:pt idx="40">
                  <c:v>2.4692692834873428E-15</c:v>
                </c:pt>
                <c:pt idx="41">
                  <c:v>2.4692692834873428E-15</c:v>
                </c:pt>
                <c:pt idx="42">
                  <c:v>2.4692692834873428E-15</c:v>
                </c:pt>
                <c:pt idx="43">
                  <c:v>2.4692692834873428E-15</c:v>
                </c:pt>
                <c:pt idx="44">
                  <c:v>2.4692692834873428E-15</c:v>
                </c:pt>
                <c:pt idx="45">
                  <c:v>2.4692692834873428E-15</c:v>
                </c:pt>
                <c:pt idx="46">
                  <c:v>2.4692692834873428E-15</c:v>
                </c:pt>
                <c:pt idx="47">
                  <c:v>2.4692692834873428E-15</c:v>
                </c:pt>
                <c:pt idx="48">
                  <c:v>2.4692692834873428E-15</c:v>
                </c:pt>
                <c:pt idx="49">
                  <c:v>2.4692692834873428E-15</c:v>
                </c:pt>
                <c:pt idx="50">
                  <c:v>2.4692692834873428E-15</c:v>
                </c:pt>
                <c:pt idx="51">
                  <c:v>2.4692692834873428E-15</c:v>
                </c:pt>
                <c:pt idx="52">
                  <c:v>2.4692692834873428E-15</c:v>
                </c:pt>
                <c:pt idx="53">
                  <c:v>2.4692692834873428E-15</c:v>
                </c:pt>
                <c:pt idx="54">
                  <c:v>2.4692692834873428E-15</c:v>
                </c:pt>
                <c:pt idx="55">
                  <c:v>2.4692692834873428E-15</c:v>
                </c:pt>
                <c:pt idx="56">
                  <c:v>2.4692692834873428E-15</c:v>
                </c:pt>
                <c:pt idx="57">
                  <c:v>2.4692692834873428E-15</c:v>
                </c:pt>
                <c:pt idx="58">
                  <c:v>2.4692692834873428E-15</c:v>
                </c:pt>
                <c:pt idx="59">
                  <c:v>2.4692692834873428E-15</c:v>
                </c:pt>
                <c:pt idx="60">
                  <c:v>2.4692692834873428E-15</c:v>
                </c:pt>
                <c:pt idx="61">
                  <c:v>2.4692692834873428E-15</c:v>
                </c:pt>
                <c:pt idx="62">
                  <c:v>2.4692692834873428E-15</c:v>
                </c:pt>
                <c:pt idx="63">
                  <c:v>2.4692692834873428E-15</c:v>
                </c:pt>
              </c:numCache>
            </c:numRef>
          </c:yVal>
          <c:smooth val="0"/>
        </c:ser>
        <c:axId val="14776528"/>
        <c:axId val="65879889"/>
      </c:scatterChart>
      <c:valAx>
        <c:axId val="1477652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79889"/>
        <c:crosses val="autoZero"/>
        <c:crossBetween val="midCat"/>
        <c:dispUnits/>
      </c:valAx>
      <c:valAx>
        <c:axId val="65879889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765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8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Modul!$B$10:$B$73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Modul!$C$10:$C$73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Modul!$E$10:$E$73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56048090"/>
        <c:axId val="34670763"/>
      </c:scatterChart>
      <c:valAx>
        <c:axId val="5604809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70763"/>
        <c:crosses val="autoZero"/>
        <c:crossBetween val="midCat"/>
        <c:dispUnits/>
      </c:valAx>
      <c:valAx>
        <c:axId val="3467076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480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647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1"/>
          <c:h val="0.826"/>
        </c:manualLayout>
      </c:layout>
      <c:scatterChart>
        <c:scatterStyle val="lineMarker"/>
        <c:varyColors val="0"/>
        <c:ser>
          <c:idx val="2"/>
          <c:order val="0"/>
          <c:tx>
            <c:strRef>
              <c:f>Modul!$L$9</c:f>
              <c:strCache>
                <c:ptCount val="1"/>
                <c:pt idx="0">
                  <c:v>BL-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Modul!$L$10:$L$64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axId val="43601412"/>
        <c:axId val="56868389"/>
      </c:scatterChart>
      <c:valAx>
        <c:axId val="4360141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>
            <c:manualLayout>
              <c:xMode val="factor"/>
              <c:yMode val="factor"/>
              <c:x val="0.01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868389"/>
        <c:crosses val="autoZero"/>
        <c:crossBetween val="midCat"/>
        <c:dispUnits/>
      </c:valAx>
      <c:valAx>
        <c:axId val="568683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0.018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014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16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Modul!$R$2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10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Modul!$Q$3:$Q$47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Modul!$R$3:$R$47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axId val="42053454"/>
        <c:axId val="42936767"/>
      </c:scatterChart>
      <c:valAx>
        <c:axId val="42053454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36767"/>
        <c:crosses val="autoZero"/>
        <c:crossBetween val="midCat"/>
        <c:dispUnits/>
      </c:valAx>
      <c:valAx>
        <c:axId val="42936767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534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102</xdr:row>
      <xdr:rowOff>38100</xdr:rowOff>
    </xdr:from>
    <xdr:to>
      <xdr:col>11</xdr:col>
      <xdr:colOff>333375</xdr:colOff>
      <xdr:row>118</xdr:row>
      <xdr:rowOff>142875</xdr:rowOff>
    </xdr:to>
    <xdr:graphicFrame>
      <xdr:nvGraphicFramePr>
        <xdr:cNvPr id="3" name="Chart 40"/>
        <xdr:cNvGraphicFramePr/>
      </xdr:nvGraphicFramePr>
      <xdr:xfrm>
        <a:off x="1447800" y="14992350"/>
        <a:ext cx="4543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1" name="Chart 3"/>
        <xdr:cNvGraphicFramePr/>
      </xdr:nvGraphicFramePr>
      <xdr:xfrm>
        <a:off x="0" y="13325475"/>
        <a:ext cx="56102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10</xdr:col>
      <xdr:colOff>0</xdr:colOff>
      <xdr:row>115</xdr:row>
      <xdr:rowOff>9525</xdr:rowOff>
    </xdr:to>
    <xdr:graphicFrame>
      <xdr:nvGraphicFramePr>
        <xdr:cNvPr id="2" name="Chart 4"/>
        <xdr:cNvGraphicFramePr/>
      </xdr:nvGraphicFramePr>
      <xdr:xfrm>
        <a:off x="0" y="16097250"/>
        <a:ext cx="56102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657225</xdr:colOff>
      <xdr:row>5</xdr:row>
      <xdr:rowOff>142875</xdr:rowOff>
    </xdr:from>
    <xdr:to>
      <xdr:col>26</xdr:col>
      <xdr:colOff>752475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12801600" y="981075"/>
        <a:ext cx="46767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workbookViewId="0" topLeftCell="A4">
      <selection activeCell="N9" sqref="N9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0.41891146057248074</v>
      </c>
      <c r="F2" s="2"/>
      <c r="G2" s="2"/>
    </row>
    <row r="3" spans="4:7" ht="12.75">
      <c r="D3" s="1" t="s">
        <v>11</v>
      </c>
      <c r="E3" s="5">
        <v>84</v>
      </c>
      <c r="F3" s="3">
        <v>44</v>
      </c>
      <c r="G3" s="3">
        <v>40</v>
      </c>
    </row>
    <row r="4" spans="4:5" ht="14.25">
      <c r="D4" s="206" t="s">
        <v>2</v>
      </c>
      <c r="E4" s="206"/>
    </row>
    <row r="6" spans="1:16" ht="13.5" thickBot="1">
      <c r="A6" s="78" t="s">
        <v>12</v>
      </c>
      <c r="B6" s="214" t="s">
        <v>54</v>
      </c>
      <c r="C6" s="215"/>
      <c r="D6" s="6"/>
      <c r="E6" s="6"/>
      <c r="F6" s="6"/>
      <c r="G6" s="6"/>
      <c r="H6" s="6"/>
      <c r="N6" s="78" t="s">
        <v>12</v>
      </c>
      <c r="O6" s="214" t="s">
        <v>54</v>
      </c>
      <c r="P6" s="215"/>
    </row>
    <row r="7" spans="1:16" ht="14.25" thickBot="1" thickTop="1">
      <c r="A7" s="72" t="s">
        <v>9</v>
      </c>
      <c r="B7" s="216" t="s">
        <v>51</v>
      </c>
      <c r="C7" s="217"/>
      <c r="D7" s="217"/>
      <c r="E7" s="217"/>
      <c r="F7" s="217"/>
      <c r="G7" s="217"/>
      <c r="H7" s="218"/>
      <c r="I7" s="216" t="s">
        <v>52</v>
      </c>
      <c r="J7" s="217"/>
      <c r="K7" s="217"/>
      <c r="L7" s="217"/>
      <c r="M7" s="217"/>
      <c r="N7" s="217"/>
      <c r="O7" s="219"/>
      <c r="P7" s="120" t="s">
        <v>9</v>
      </c>
    </row>
    <row r="8" spans="1:16" ht="13.5" thickBot="1">
      <c r="A8" s="73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121"/>
      <c r="P8" s="118" t="s">
        <v>13</v>
      </c>
    </row>
    <row r="9" spans="1:16" ht="14.25" thickBot="1">
      <c r="A9" s="74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30</v>
      </c>
      <c r="I9" s="11" t="s">
        <v>3</v>
      </c>
      <c r="J9" s="12" t="s">
        <v>5</v>
      </c>
      <c r="K9" s="30" t="s">
        <v>58</v>
      </c>
      <c r="L9" s="29" t="s">
        <v>4</v>
      </c>
      <c r="M9" s="12" t="s">
        <v>6</v>
      </c>
      <c r="N9" s="12" t="s">
        <v>58</v>
      </c>
      <c r="O9" s="30" t="s">
        <v>30</v>
      </c>
      <c r="P9" s="119" t="s">
        <v>0</v>
      </c>
    </row>
    <row r="10" spans="1:16" s="122" customFormat="1" ht="10.5" customHeight="1">
      <c r="A10" s="34">
        <v>0</v>
      </c>
      <c r="B10" s="167"/>
      <c r="C10" s="168">
        <v>3.068</v>
      </c>
      <c r="D10" s="157">
        <f>$E$2*($E$3/C10)^2</f>
        <v>314.02925112056147</v>
      </c>
      <c r="E10" s="169"/>
      <c r="F10" s="168">
        <v>2.953</v>
      </c>
      <c r="G10" s="205">
        <f>$E$2*($G$3/F10)^2</f>
        <v>76.86264594300081</v>
      </c>
      <c r="H10" s="170"/>
      <c r="I10" s="167"/>
      <c r="J10" s="171">
        <v>3.238</v>
      </c>
      <c r="K10" s="205">
        <f>$E$2*($F$3/J10)^2</f>
        <v>77.35242013637493</v>
      </c>
      <c r="L10" s="167"/>
      <c r="M10" s="171">
        <v>3.277</v>
      </c>
      <c r="N10" s="157">
        <f>$E$2*($F$3/M10)^2</f>
        <v>75.52221381769878</v>
      </c>
      <c r="O10" s="172"/>
      <c r="P10" s="33">
        <v>0</v>
      </c>
    </row>
    <row r="11" spans="1:16" s="122" customFormat="1" ht="10.5" customHeight="1">
      <c r="A11" s="37">
        <v>1</v>
      </c>
      <c r="B11" s="155"/>
      <c r="C11" s="156">
        <v>4.091</v>
      </c>
      <c r="D11" s="157">
        <f>$E$2*($E$3/C11)^2</f>
        <v>176.61266955301625</v>
      </c>
      <c r="E11" s="158"/>
      <c r="F11" s="156">
        <v>2.931</v>
      </c>
      <c r="G11" s="205">
        <f aca="true" t="shared" si="0" ref="G11:G73">$E$2*($G$3/F11)^2</f>
        <v>78.02083388374665</v>
      </c>
      <c r="H11" s="159"/>
      <c r="I11" s="155"/>
      <c r="J11" s="156">
        <v>3.276</v>
      </c>
      <c r="K11" s="205">
        <f>$E$2*($F$3/J11)^2</f>
        <v>75.56832721233073</v>
      </c>
      <c r="L11" s="155"/>
      <c r="M11" s="156">
        <v>3.277</v>
      </c>
      <c r="N11" s="157">
        <f aca="true" t="shared" si="1" ref="N11:N34">$E$2*($F$3/M11)^2</f>
        <v>75.52221381769878</v>
      </c>
      <c r="O11" s="160"/>
      <c r="P11" s="123">
        <v>1</v>
      </c>
    </row>
    <row r="12" spans="1:16" s="122" customFormat="1" ht="10.5" customHeight="1">
      <c r="A12" s="37">
        <v>2</v>
      </c>
      <c r="B12" s="155"/>
      <c r="C12" s="156">
        <v>3.204</v>
      </c>
      <c r="D12" s="157">
        <f>$E$2*($E$3/C12)^2</f>
        <v>287.93588867920096</v>
      </c>
      <c r="E12" s="158"/>
      <c r="F12" s="156">
        <v>2.916</v>
      </c>
      <c r="G12" s="205">
        <f t="shared" si="0"/>
        <v>78.8255818750305</v>
      </c>
      <c r="H12" s="159"/>
      <c r="I12" s="155"/>
      <c r="J12" s="156">
        <v>3.27</v>
      </c>
      <c r="K12" s="205">
        <f>$E$2*($F$3/J12)^2</f>
        <v>75.84589659197438</v>
      </c>
      <c r="L12" s="155"/>
      <c r="M12" s="156">
        <v>3.225</v>
      </c>
      <c r="N12" s="157">
        <f t="shared" si="1"/>
        <v>77.97729344806899</v>
      </c>
      <c r="O12" s="160"/>
      <c r="P12" s="123">
        <v>2</v>
      </c>
    </row>
    <row r="13" spans="1:16" s="122" customFormat="1" ht="10.5" customHeight="1">
      <c r="A13" s="37">
        <v>3</v>
      </c>
      <c r="B13" s="155"/>
      <c r="C13" s="156">
        <v>6.194</v>
      </c>
      <c r="D13" s="205">
        <f>$E$2*($E$3/C13)^2</f>
        <v>77.04392716960106</v>
      </c>
      <c r="E13" s="158"/>
      <c r="F13" s="156">
        <v>3.072</v>
      </c>
      <c r="G13" s="157">
        <f t="shared" si="0"/>
        <v>71.02312903043632</v>
      </c>
      <c r="H13" s="159"/>
      <c r="I13" s="155"/>
      <c r="J13" s="156">
        <v>3.062</v>
      </c>
      <c r="K13" s="157">
        <f>$E$2*($F$3/J13)^2</f>
        <v>86.50022202463295</v>
      </c>
      <c r="L13" s="155"/>
      <c r="M13" s="156">
        <v>3.028</v>
      </c>
      <c r="N13" s="157">
        <f t="shared" si="1"/>
        <v>88.45366928355195</v>
      </c>
      <c r="O13" s="160"/>
      <c r="P13" s="123">
        <v>3</v>
      </c>
    </row>
    <row r="14" spans="1:16" s="122" customFormat="1" ht="10.5" customHeight="1">
      <c r="A14" s="37">
        <v>4</v>
      </c>
      <c r="B14" s="155"/>
      <c r="C14" s="156">
        <v>3.765</v>
      </c>
      <c r="D14" s="157">
        <f>$E$2*($E$3/C14)^2</f>
        <v>208.52150606423697</v>
      </c>
      <c r="E14" s="158"/>
      <c r="F14" s="156">
        <v>2.919</v>
      </c>
      <c r="G14" s="205">
        <f t="shared" si="0"/>
        <v>78.66363927398315</v>
      </c>
      <c r="H14" s="159"/>
      <c r="I14" s="155"/>
      <c r="J14" s="156">
        <v>3.258</v>
      </c>
      <c r="K14" s="205">
        <f>$E$2*($F$3/J14)^2</f>
        <v>76.40564300788262</v>
      </c>
      <c r="L14" s="155"/>
      <c r="M14" s="156">
        <v>3.049</v>
      </c>
      <c r="N14" s="157">
        <f t="shared" si="1"/>
        <v>87.23941530365597</v>
      </c>
      <c r="O14" s="160"/>
      <c r="P14" s="123">
        <v>4</v>
      </c>
    </row>
    <row r="15" spans="1:16" s="122" customFormat="1" ht="10.5" customHeight="1">
      <c r="A15" s="37">
        <v>5</v>
      </c>
      <c r="B15" s="155"/>
      <c r="C15" s="156">
        <v>3.59</v>
      </c>
      <c r="D15" s="157">
        <f>$E$2*($E$3/C15)^2</f>
        <v>229.3463944103029</v>
      </c>
      <c r="E15" s="158"/>
      <c r="F15" s="156">
        <v>2.944</v>
      </c>
      <c r="G15" s="205">
        <f t="shared" si="0"/>
        <v>77.33331251707244</v>
      </c>
      <c r="H15" s="159"/>
      <c r="I15" s="155"/>
      <c r="J15" s="156">
        <v>3.243</v>
      </c>
      <c r="K15" s="205">
        <f>$E$2*($F$3/J15)^2</f>
        <v>77.11408282573589</v>
      </c>
      <c r="L15" s="155"/>
      <c r="M15" s="156">
        <v>3.269</v>
      </c>
      <c r="N15" s="157">
        <f t="shared" si="1"/>
        <v>75.89230680755804</v>
      </c>
      <c r="O15" s="160"/>
      <c r="P15" s="123">
        <v>5</v>
      </c>
    </row>
    <row r="16" spans="1:16" s="122" customFormat="1" ht="10.5" customHeight="1">
      <c r="A16" s="37">
        <v>6</v>
      </c>
      <c r="B16" s="155"/>
      <c r="C16" s="156">
        <v>4.388</v>
      </c>
      <c r="D16" s="157">
        <f>$E$2*($E$3/C16)^2</f>
        <v>153.51385448543596</v>
      </c>
      <c r="E16" s="158"/>
      <c r="F16" s="156">
        <v>2.898</v>
      </c>
      <c r="G16" s="205">
        <f t="shared" si="0"/>
        <v>79.80782264296515</v>
      </c>
      <c r="H16" s="159"/>
      <c r="I16" s="155"/>
      <c r="J16" s="156">
        <v>3.246</v>
      </c>
      <c r="K16" s="205">
        <f>$E$2*($F$3/J16)^2</f>
        <v>76.97160880013115</v>
      </c>
      <c r="L16" s="155"/>
      <c r="M16" s="156">
        <v>3.229</v>
      </c>
      <c r="N16" s="157">
        <f t="shared" si="1"/>
        <v>77.78422068166142</v>
      </c>
      <c r="O16" s="160"/>
      <c r="P16" s="123">
        <v>6</v>
      </c>
    </row>
    <row r="17" spans="1:16" s="122" customFormat="1" ht="10.5" customHeight="1">
      <c r="A17" s="37">
        <v>7</v>
      </c>
      <c r="B17" s="155"/>
      <c r="C17" s="156">
        <v>6.278</v>
      </c>
      <c r="D17" s="205">
        <f>$E$2*($E$3/C17)^2</f>
        <v>74.9960157037263</v>
      </c>
      <c r="E17" s="158"/>
      <c r="F17" s="156">
        <v>3.123</v>
      </c>
      <c r="G17" s="157">
        <f t="shared" si="0"/>
        <v>68.72239021097425</v>
      </c>
      <c r="H17" s="159"/>
      <c r="I17" s="155"/>
      <c r="J17" s="156">
        <v>3.131</v>
      </c>
      <c r="K17" s="157">
        <f>$E$2*($F$3/J17)^2</f>
        <v>82.72970194698658</v>
      </c>
      <c r="L17" s="155"/>
      <c r="M17" s="156">
        <v>3.121</v>
      </c>
      <c r="N17" s="157">
        <f t="shared" si="1"/>
        <v>83.2606999547897</v>
      </c>
      <c r="O17" s="160"/>
      <c r="P17" s="123">
        <v>7</v>
      </c>
    </row>
    <row r="18" spans="1:16" s="122" customFormat="1" ht="10.5" customHeight="1">
      <c r="A18" s="37">
        <v>8</v>
      </c>
      <c r="B18" s="155"/>
      <c r="C18" s="156">
        <v>3.139</v>
      </c>
      <c r="D18" s="157">
        <f>$E$2*($E$3/C18)^2</f>
        <v>299.9840628149052</v>
      </c>
      <c r="E18" s="158"/>
      <c r="F18" s="156">
        <v>2.923</v>
      </c>
      <c r="G18" s="205">
        <f t="shared" si="0"/>
        <v>78.44849095960059</v>
      </c>
      <c r="H18" s="159"/>
      <c r="I18" s="155"/>
      <c r="J18" s="156">
        <v>3.226</v>
      </c>
      <c r="K18" s="205">
        <f>$E$2*($F$3/J18)^2</f>
        <v>77.92895791943124</v>
      </c>
      <c r="L18" s="155"/>
      <c r="M18" s="156">
        <v>3.217</v>
      </c>
      <c r="N18" s="157">
        <f t="shared" si="1"/>
        <v>78.36560180981367</v>
      </c>
      <c r="O18" s="160"/>
      <c r="P18" s="123">
        <v>8</v>
      </c>
    </row>
    <row r="19" spans="1:16" s="122" customFormat="1" ht="10.5" customHeight="1">
      <c r="A19" s="37">
        <v>9</v>
      </c>
      <c r="B19" s="155"/>
      <c r="C19" s="156">
        <v>3.13</v>
      </c>
      <c r="D19" s="157">
        <f>$E$2*($E$3/C19)^2</f>
        <v>301.7116910246532</v>
      </c>
      <c r="E19" s="158"/>
      <c r="F19" s="156">
        <v>2.906</v>
      </c>
      <c r="G19" s="205">
        <f t="shared" si="0"/>
        <v>79.36901757665503</v>
      </c>
      <c r="H19" s="159"/>
      <c r="I19" s="155"/>
      <c r="J19" s="156">
        <v>3.194</v>
      </c>
      <c r="K19" s="205">
        <f>$E$2*($F$3/J19)^2</f>
        <v>79.49828710496264</v>
      </c>
      <c r="L19" s="155"/>
      <c r="M19" s="156">
        <v>3.263</v>
      </c>
      <c r="N19" s="157">
        <f t="shared" si="1"/>
        <v>76.17166475598562</v>
      </c>
      <c r="O19" s="160"/>
      <c r="P19" s="123">
        <v>9</v>
      </c>
    </row>
    <row r="20" spans="1:16" s="122" customFormat="1" ht="10.5" customHeight="1">
      <c r="A20" s="37">
        <v>10</v>
      </c>
      <c r="B20" s="155"/>
      <c r="C20" s="156">
        <v>2.891</v>
      </c>
      <c r="D20" s="157">
        <f>$E$2*($E$3/C20)^2</f>
        <v>353.65893170762115</v>
      </c>
      <c r="E20" s="158"/>
      <c r="F20" s="156">
        <v>2.946</v>
      </c>
      <c r="G20" s="205">
        <f t="shared" si="0"/>
        <v>77.22834705578083</v>
      </c>
      <c r="H20" s="159"/>
      <c r="I20" s="155"/>
      <c r="J20" s="156">
        <v>3.249</v>
      </c>
      <c r="K20" s="205">
        <f>$E$2*($F$3/J20)^2</f>
        <v>76.82952925718014</v>
      </c>
      <c r="L20" s="155"/>
      <c r="M20" s="156">
        <v>3.239</v>
      </c>
      <c r="N20" s="157">
        <f t="shared" si="1"/>
        <v>77.30466436030267</v>
      </c>
      <c r="O20" s="160"/>
      <c r="P20" s="123">
        <v>10</v>
      </c>
    </row>
    <row r="21" spans="1:16" s="122" customFormat="1" ht="10.5" customHeight="1">
      <c r="A21" s="37">
        <v>11</v>
      </c>
      <c r="B21" s="155"/>
      <c r="C21" s="156">
        <v>6.249</v>
      </c>
      <c r="D21" s="205">
        <f>$E$2*($E$3/C21)^2</f>
        <v>75.69370525238718</v>
      </c>
      <c r="E21" s="158"/>
      <c r="F21" s="156">
        <v>3.104</v>
      </c>
      <c r="G21" s="157">
        <f t="shared" si="0"/>
        <v>69.56628304224691</v>
      </c>
      <c r="H21" s="159"/>
      <c r="I21" s="155"/>
      <c r="J21" s="156">
        <v>3.106</v>
      </c>
      <c r="K21" s="157">
        <f>$E$2*($F$3/J21)^2</f>
        <v>84.06683403083773</v>
      </c>
      <c r="L21" s="155"/>
      <c r="M21" s="156">
        <v>3.098</v>
      </c>
      <c r="N21" s="157">
        <f t="shared" si="1"/>
        <v>84.50156806514654</v>
      </c>
      <c r="O21" s="160"/>
      <c r="P21" s="123">
        <v>11</v>
      </c>
    </row>
    <row r="22" spans="1:16" s="122" customFormat="1" ht="10.5" customHeight="1">
      <c r="A22" s="37">
        <v>12</v>
      </c>
      <c r="B22" s="155"/>
      <c r="C22" s="156">
        <v>3.204</v>
      </c>
      <c r="D22" s="157">
        <f>$E$2*($E$3/C22)^2</f>
        <v>287.93588867920096</v>
      </c>
      <c r="E22" s="158"/>
      <c r="F22" s="156">
        <v>2.942</v>
      </c>
      <c r="G22" s="205">
        <f t="shared" si="0"/>
        <v>77.43849212072065</v>
      </c>
      <c r="H22" s="159"/>
      <c r="I22" s="155"/>
      <c r="J22" s="156">
        <v>3.281</v>
      </c>
      <c r="K22" s="205">
        <f>$E$2*($F$3/J22)^2</f>
        <v>75.33818168670771</v>
      </c>
      <c r="L22" s="155"/>
      <c r="M22" s="156">
        <v>3.268</v>
      </c>
      <c r="N22" s="157">
        <f t="shared" si="1"/>
        <v>75.93875963389684</v>
      </c>
      <c r="O22" s="160"/>
      <c r="P22" s="123">
        <v>12</v>
      </c>
    </row>
    <row r="23" spans="1:16" s="122" customFormat="1" ht="10.5" customHeight="1">
      <c r="A23" s="37">
        <v>13</v>
      </c>
      <c r="B23" s="155"/>
      <c r="C23" s="156">
        <v>2.838</v>
      </c>
      <c r="D23" s="157">
        <f>$E$2*($E$3/C23)^2</f>
        <v>366.9915222085926</v>
      </c>
      <c r="E23" s="158"/>
      <c r="F23" s="156">
        <v>2.968</v>
      </c>
      <c r="G23" s="205">
        <f t="shared" si="0"/>
        <v>76.08769563074969</v>
      </c>
      <c r="H23" s="159"/>
      <c r="I23" s="155"/>
      <c r="J23" s="156">
        <v>3.24</v>
      </c>
      <c r="K23" s="205">
        <f>$E$2*($F$3/J23)^2</f>
        <v>77.25695279571737</v>
      </c>
      <c r="L23" s="155"/>
      <c r="M23" s="156">
        <v>3.263</v>
      </c>
      <c r="N23" s="157">
        <f t="shared" si="1"/>
        <v>76.17166475598562</v>
      </c>
      <c r="O23" s="160"/>
      <c r="P23" s="123">
        <v>13</v>
      </c>
    </row>
    <row r="24" spans="1:16" s="122" customFormat="1" ht="10.5" customHeight="1">
      <c r="A24" s="37">
        <v>14</v>
      </c>
      <c r="B24" s="155"/>
      <c r="C24" s="156">
        <v>3.725</v>
      </c>
      <c r="D24" s="157">
        <f>$E$2*($E$3/C24)^2</f>
        <v>213.0238649285653</v>
      </c>
      <c r="E24" s="158"/>
      <c r="F24" s="156">
        <v>10.484</v>
      </c>
      <c r="G24" s="157">
        <f t="shared" si="0"/>
        <v>6.0980109524279476</v>
      </c>
      <c r="H24" s="159"/>
      <c r="I24" s="155"/>
      <c r="J24" s="156">
        <v>11.572</v>
      </c>
      <c r="K24" s="157">
        <f>$E$2*($F$3/J24)^2</f>
        <v>6.056346926693761</v>
      </c>
      <c r="L24" s="155"/>
      <c r="M24" s="156">
        <v>3.236</v>
      </c>
      <c r="N24" s="205">
        <f t="shared" si="1"/>
        <v>77.44806454162942</v>
      </c>
      <c r="O24" s="160"/>
      <c r="P24" s="123">
        <v>14</v>
      </c>
    </row>
    <row r="25" spans="1:16" s="122" customFormat="1" ht="10.5" customHeight="1">
      <c r="A25" s="37">
        <v>15</v>
      </c>
      <c r="B25" s="155"/>
      <c r="C25" s="156">
        <v>6.194</v>
      </c>
      <c r="D25" s="205">
        <f>$E$2*($E$3/C25)^2</f>
        <v>77.04392716960106</v>
      </c>
      <c r="E25" s="158"/>
      <c r="F25" s="156">
        <v>3.079</v>
      </c>
      <c r="G25" s="157">
        <f t="shared" si="0"/>
        <v>70.7005588693335</v>
      </c>
      <c r="H25" s="159"/>
      <c r="I25" s="155"/>
      <c r="J25" s="156">
        <v>3.094</v>
      </c>
      <c r="K25" s="157">
        <f>$E$2*($F$3/J25)^2</f>
        <v>84.72020075015627</v>
      </c>
      <c r="L25" s="155"/>
      <c r="M25" s="156">
        <v>3.096</v>
      </c>
      <c r="N25" s="157">
        <f t="shared" si="1"/>
        <v>84.61077848097766</v>
      </c>
      <c r="O25" s="160"/>
      <c r="P25" s="123">
        <v>15</v>
      </c>
    </row>
    <row r="26" spans="1:16" s="122" customFormat="1" ht="10.5" customHeight="1">
      <c r="A26" s="37">
        <v>16</v>
      </c>
      <c r="B26" s="155"/>
      <c r="C26" s="156">
        <v>3.246</v>
      </c>
      <c r="D26" s="157">
        <f>$E$2*($E$3/C26)^2</f>
        <v>280.5328882715524</v>
      </c>
      <c r="E26" s="158"/>
      <c r="F26" s="156">
        <v>2.927</v>
      </c>
      <c r="G26" s="205">
        <f t="shared" si="0"/>
        <v>78.23422409901256</v>
      </c>
      <c r="H26" s="159"/>
      <c r="I26" s="155"/>
      <c r="J26" s="156">
        <v>3.27</v>
      </c>
      <c r="K26" s="205">
        <f>$E$2*($F$3/J26)^2</f>
        <v>75.84589659197438</v>
      </c>
      <c r="L26" s="155"/>
      <c r="M26" s="156">
        <v>1094097888.829</v>
      </c>
      <c r="N26" s="157">
        <f t="shared" si="1"/>
        <v>6.775092591881373E-16</v>
      </c>
      <c r="O26" s="160"/>
      <c r="P26" s="123">
        <v>16</v>
      </c>
    </row>
    <row r="27" spans="1:16" s="122" customFormat="1" ht="10.5" customHeight="1">
      <c r="A27" s="37">
        <v>17</v>
      </c>
      <c r="B27" s="155"/>
      <c r="C27" s="156">
        <v>3.345</v>
      </c>
      <c r="D27" s="157">
        <f>$E$2*($E$3/C27)^2</f>
        <v>264.17308619825445</v>
      </c>
      <c r="E27" s="158"/>
      <c r="F27" s="156">
        <v>2.928</v>
      </c>
      <c r="G27" s="205">
        <f t="shared" si="0"/>
        <v>78.18079454680655</v>
      </c>
      <c r="H27" s="159"/>
      <c r="I27" s="155"/>
      <c r="J27" s="156">
        <v>3.27</v>
      </c>
      <c r="K27" s="205">
        <f>$E$2*($F$3/J27)^2</f>
        <v>75.84589659197438</v>
      </c>
      <c r="L27" s="155"/>
      <c r="M27" s="156">
        <v>1094097888.829</v>
      </c>
      <c r="N27" s="157">
        <f t="shared" si="1"/>
        <v>6.775092591881373E-16</v>
      </c>
      <c r="O27" s="160"/>
      <c r="P27" s="123">
        <v>17</v>
      </c>
    </row>
    <row r="28" spans="1:16" s="122" customFormat="1" ht="10.5" customHeight="1">
      <c r="A28" s="37">
        <v>18</v>
      </c>
      <c r="B28" s="155"/>
      <c r="C28" s="156">
        <v>3.083</v>
      </c>
      <c r="D28" s="157">
        <f>$E$2*($E$3/C28)^2</f>
        <v>310.98093473784115</v>
      </c>
      <c r="E28" s="158"/>
      <c r="F28" s="156">
        <v>2.862</v>
      </c>
      <c r="G28" s="205">
        <f t="shared" si="0"/>
        <v>81.82819392936592</v>
      </c>
      <c r="H28" s="159"/>
      <c r="I28" s="155"/>
      <c r="J28" s="156">
        <v>3.222</v>
      </c>
      <c r="K28" s="205">
        <f>$E$2*($F$3/J28)^2</f>
        <v>78.12257016264296</v>
      </c>
      <c r="L28" s="155"/>
      <c r="M28" s="156">
        <v>1094097888.829</v>
      </c>
      <c r="N28" s="157">
        <f t="shared" si="1"/>
        <v>6.775092591881373E-16</v>
      </c>
      <c r="O28" s="160"/>
      <c r="P28" s="123">
        <v>18</v>
      </c>
    </row>
    <row r="29" spans="1:16" s="122" customFormat="1" ht="10.5" customHeight="1">
      <c r="A29" s="37">
        <v>19</v>
      </c>
      <c r="B29" s="155"/>
      <c r="C29" s="156">
        <v>6.105</v>
      </c>
      <c r="D29" s="205">
        <f>$E$2*($E$3/C29)^2</f>
        <v>79.30662668384954</v>
      </c>
      <c r="E29" s="158"/>
      <c r="F29" s="156">
        <v>3.035</v>
      </c>
      <c r="G29" s="157">
        <f t="shared" si="0"/>
        <v>72.7653853766431</v>
      </c>
      <c r="H29" s="159"/>
      <c r="I29" s="155"/>
      <c r="J29" s="156">
        <v>3.027</v>
      </c>
      <c r="K29" s="157">
        <f>$E$2*($F$3/J29)^2</f>
        <v>88.5121220619231</v>
      </c>
      <c r="L29" s="155"/>
      <c r="M29" s="156">
        <v>1094097888.829</v>
      </c>
      <c r="N29" s="157">
        <f t="shared" si="1"/>
        <v>6.775092591881373E-16</v>
      </c>
      <c r="O29" s="160"/>
      <c r="P29" s="123">
        <v>19</v>
      </c>
    </row>
    <row r="30" spans="1:16" s="122" customFormat="1" ht="10.5" customHeight="1">
      <c r="A30" s="37">
        <v>20</v>
      </c>
      <c r="B30" s="155"/>
      <c r="C30" s="156">
        <v>3.565</v>
      </c>
      <c r="D30" s="157">
        <f>$E$2*($E$3/C30)^2</f>
        <v>232.57431242262405</v>
      </c>
      <c r="E30" s="158"/>
      <c r="F30" s="156">
        <v>2.746</v>
      </c>
      <c r="G30" s="205">
        <f t="shared" si="0"/>
        <v>88.8875956122856</v>
      </c>
      <c r="H30" s="159" t="s">
        <v>57</v>
      </c>
      <c r="I30" s="155"/>
      <c r="J30" s="156">
        <v>3.035</v>
      </c>
      <c r="K30" s="205">
        <f>$E$2*($F$3/J30)^2</f>
        <v>88.04611630573812</v>
      </c>
      <c r="L30" s="155"/>
      <c r="M30" s="156">
        <v>1094097888.829</v>
      </c>
      <c r="N30" s="157">
        <f t="shared" si="1"/>
        <v>6.775092591881373E-16</v>
      </c>
      <c r="O30" s="160"/>
      <c r="P30" s="123">
        <v>20</v>
      </c>
    </row>
    <row r="31" spans="1:16" s="122" customFormat="1" ht="10.5" customHeight="1">
      <c r="A31" s="37">
        <v>21</v>
      </c>
      <c r="B31" s="155"/>
      <c r="C31" s="156">
        <v>3.702</v>
      </c>
      <c r="D31" s="157">
        <f>$E$2*($E$3/C31)^2</f>
        <v>215.67906157573827</v>
      </c>
      <c r="E31" s="158"/>
      <c r="F31" s="156">
        <v>2.901</v>
      </c>
      <c r="G31" s="205">
        <f t="shared" si="0"/>
        <v>79.64284527592433</v>
      </c>
      <c r="H31" s="159"/>
      <c r="I31" s="155"/>
      <c r="J31" s="156">
        <v>3.261</v>
      </c>
      <c r="K31" s="205">
        <f>$E$2*($F$3/J31)^2</f>
        <v>76.26512691254149</v>
      </c>
      <c r="L31" s="155"/>
      <c r="M31" s="156">
        <v>1094097888.829</v>
      </c>
      <c r="N31" s="157">
        <f t="shared" si="1"/>
        <v>6.775092591881373E-16</v>
      </c>
      <c r="O31" s="160"/>
      <c r="P31" s="123">
        <v>21</v>
      </c>
    </row>
    <row r="32" spans="1:16" s="122" customFormat="1" ht="10.5" customHeight="1">
      <c r="A32" s="37">
        <v>22</v>
      </c>
      <c r="B32" s="155"/>
      <c r="C32" s="156">
        <v>3.785</v>
      </c>
      <c r="D32" s="157">
        <f>$E$2*($E$3/C32)^2</f>
        <v>206.3236662693364</v>
      </c>
      <c r="E32" s="158"/>
      <c r="F32" s="156">
        <v>2.938</v>
      </c>
      <c r="G32" s="205">
        <f t="shared" si="0"/>
        <v>77.6494960886653</v>
      </c>
      <c r="H32" s="159"/>
      <c r="I32" s="155"/>
      <c r="J32" s="156">
        <v>3.217</v>
      </c>
      <c r="K32" s="205">
        <f>$E$2*($F$3/J32)^2</f>
        <v>78.36560180981367</v>
      </c>
      <c r="L32" s="155"/>
      <c r="M32" s="156">
        <v>1094097888.829</v>
      </c>
      <c r="N32" s="157">
        <f t="shared" si="1"/>
        <v>6.775092591881373E-16</v>
      </c>
      <c r="O32" s="160"/>
      <c r="P32" s="123">
        <v>22</v>
      </c>
    </row>
    <row r="33" spans="1:16" s="122" customFormat="1" ht="10.5" customHeight="1">
      <c r="A33" s="37">
        <v>23</v>
      </c>
      <c r="B33" s="155"/>
      <c r="C33" s="156">
        <v>6.259</v>
      </c>
      <c r="D33" s="205">
        <f>$E$2*($E$3/C33)^2</f>
        <v>75.45202690964247</v>
      </c>
      <c r="E33" s="158"/>
      <c r="F33" s="156">
        <v>3.151</v>
      </c>
      <c r="G33" s="157">
        <f t="shared" si="0"/>
        <v>67.50647302891551</v>
      </c>
      <c r="H33" s="159"/>
      <c r="I33" s="155"/>
      <c r="J33" s="156">
        <v>3.103</v>
      </c>
      <c r="K33" s="157">
        <f>$E$2*($F$3/J33)^2</f>
        <v>84.22946530161548</v>
      </c>
      <c r="L33" s="155"/>
      <c r="M33" s="156">
        <v>1094097888.829</v>
      </c>
      <c r="N33" s="157">
        <f t="shared" si="1"/>
        <v>6.775092591881373E-16</v>
      </c>
      <c r="O33" s="160"/>
      <c r="P33" s="123">
        <v>23</v>
      </c>
    </row>
    <row r="34" spans="1:16" s="122" customFormat="1" ht="10.5" customHeight="1">
      <c r="A34" s="37">
        <v>24</v>
      </c>
      <c r="B34" s="155"/>
      <c r="C34" s="156">
        <v>4.062</v>
      </c>
      <c r="D34" s="157">
        <f>$E$2*($E$3/C34)^2</f>
        <v>179.143467404869</v>
      </c>
      <c r="E34" s="158"/>
      <c r="F34" s="156">
        <v>2.924</v>
      </c>
      <c r="G34" s="205">
        <f t="shared" si="0"/>
        <v>78.39484179655341</v>
      </c>
      <c r="H34" s="159"/>
      <c r="I34" s="155"/>
      <c r="J34" s="156">
        <v>3.211</v>
      </c>
      <c r="K34" s="205">
        <f>$E$2*($F$3/J34)^2</f>
        <v>78.65873971531823</v>
      </c>
      <c r="L34" s="155"/>
      <c r="M34" s="156">
        <v>1094097888.829</v>
      </c>
      <c r="N34" s="157">
        <f t="shared" si="1"/>
        <v>6.775092591881373E-16</v>
      </c>
      <c r="O34" s="160"/>
      <c r="P34" s="123">
        <v>24</v>
      </c>
    </row>
    <row r="35" spans="1:16" s="122" customFormat="1" ht="10.5" customHeight="1">
      <c r="A35" s="37">
        <v>25</v>
      </c>
      <c r="B35" s="155"/>
      <c r="C35" s="156">
        <v>3.365</v>
      </c>
      <c r="D35" s="157">
        <f>$E$2*($E$3/C35)^2</f>
        <v>261.0421735679918</v>
      </c>
      <c r="E35" s="158"/>
      <c r="F35" s="156">
        <v>2.924</v>
      </c>
      <c r="G35" s="205">
        <f t="shared" si="0"/>
        <v>78.39484179655341</v>
      </c>
      <c r="H35" s="159"/>
      <c r="I35" s="155"/>
      <c r="J35" s="156">
        <v>3.262</v>
      </c>
      <c r="K35" s="205">
        <f>$E$2*($F$3/J35)^2</f>
        <v>76.21837434541769</v>
      </c>
      <c r="L35" s="155"/>
      <c r="M35" s="156">
        <v>1094097888.829</v>
      </c>
      <c r="N35" s="157">
        <f>$E$2*($E$3/M35)^2</f>
        <v>2.4692692834873428E-15</v>
      </c>
      <c r="O35" s="160"/>
      <c r="P35" s="123">
        <v>25</v>
      </c>
    </row>
    <row r="36" spans="1:16" s="122" customFormat="1" ht="10.5" customHeight="1">
      <c r="A36" s="37">
        <v>26</v>
      </c>
      <c r="B36" s="155"/>
      <c r="C36" s="156">
        <v>3.934</v>
      </c>
      <c r="D36" s="157">
        <f>$E$2*($E$3/C36)^2</f>
        <v>190.99064830244436</v>
      </c>
      <c r="E36" s="158"/>
      <c r="F36" s="156">
        <v>2.916</v>
      </c>
      <c r="G36" s="205">
        <f t="shared" si="0"/>
        <v>78.8255818750305</v>
      </c>
      <c r="H36" s="159"/>
      <c r="I36" s="155"/>
      <c r="J36" s="156">
        <v>3.24</v>
      </c>
      <c r="K36" s="205">
        <f>$E$2*($F$3/J36)^2</f>
        <v>77.25695279571737</v>
      </c>
      <c r="L36" s="155"/>
      <c r="M36" s="156">
        <v>1094097888.829</v>
      </c>
      <c r="N36" s="157">
        <f>$E$2*($E$3/M36)^2</f>
        <v>2.4692692834873428E-15</v>
      </c>
      <c r="O36" s="160"/>
      <c r="P36" s="123">
        <v>26</v>
      </c>
    </row>
    <row r="37" spans="1:16" s="122" customFormat="1" ht="10.5" customHeight="1">
      <c r="A37" s="37">
        <v>27</v>
      </c>
      <c r="B37" s="155"/>
      <c r="C37" s="156">
        <v>6.223</v>
      </c>
      <c r="D37" s="205">
        <f>$E$2*($E$3/C37)^2</f>
        <v>76.32753061406345</v>
      </c>
      <c r="E37" s="158"/>
      <c r="F37" s="156">
        <v>3.114</v>
      </c>
      <c r="G37" s="157">
        <f t="shared" si="0"/>
        <v>69.12020350590731</v>
      </c>
      <c r="H37" s="159"/>
      <c r="I37" s="155"/>
      <c r="J37" s="156">
        <v>3.095</v>
      </c>
      <c r="K37" s="157">
        <f>$E$2*($F$3/J37)^2</f>
        <v>84.66546309967065</v>
      </c>
      <c r="L37" s="155"/>
      <c r="M37" s="156">
        <v>1094097888.829</v>
      </c>
      <c r="N37" s="157">
        <f>$E$2*($E$3/M37)^2</f>
        <v>2.4692692834873428E-15</v>
      </c>
      <c r="O37" s="160"/>
      <c r="P37" s="123">
        <v>27</v>
      </c>
    </row>
    <row r="38" spans="1:16" s="122" customFormat="1" ht="10.5" customHeight="1">
      <c r="A38" s="37">
        <v>28</v>
      </c>
      <c r="B38" s="155"/>
      <c r="C38" s="156">
        <v>3.081</v>
      </c>
      <c r="D38" s="157">
        <f>$E$2*($E$3/C38)^2</f>
        <v>311.38480603911046</v>
      </c>
      <c r="E38" s="158"/>
      <c r="F38" s="156">
        <v>2.916</v>
      </c>
      <c r="G38" s="205">
        <f t="shared" si="0"/>
        <v>78.8255818750305</v>
      </c>
      <c r="H38" s="159"/>
      <c r="I38" s="155"/>
      <c r="J38" s="156">
        <v>3.263</v>
      </c>
      <c r="K38" s="205">
        <f>$E$2*($F$3/J38)^2</f>
        <v>76.17166475598562</v>
      </c>
      <c r="L38" s="155"/>
      <c r="M38" s="156">
        <v>1094097888.829</v>
      </c>
      <c r="N38" s="157">
        <f>$E$2*($E$3/M38)^2</f>
        <v>2.4692692834873428E-15</v>
      </c>
      <c r="O38" s="160"/>
      <c r="P38" s="123">
        <v>28</v>
      </c>
    </row>
    <row r="39" spans="1:16" s="122" customFormat="1" ht="10.5" customHeight="1">
      <c r="A39" s="37">
        <v>29</v>
      </c>
      <c r="B39" s="155"/>
      <c r="C39" s="156">
        <v>2.82</v>
      </c>
      <c r="D39" s="157">
        <f>$E$2*($E$3/C39)^2</f>
        <v>371.6914724862211</v>
      </c>
      <c r="E39" s="158"/>
      <c r="F39" s="156">
        <v>2.918</v>
      </c>
      <c r="G39" s="205">
        <f t="shared" si="0"/>
        <v>78.7175646463666</v>
      </c>
      <c r="H39" s="159"/>
      <c r="J39" s="156">
        <v>3.264</v>
      </c>
      <c r="K39" s="205">
        <f>$E$2*($F$3/J39)^2</f>
        <v>76.12499809158463</v>
      </c>
      <c r="L39" s="155"/>
      <c r="M39" s="156">
        <v>1094097888.829</v>
      </c>
      <c r="N39" s="157">
        <f>$E$2*($E$3/M39)^2</f>
        <v>2.4692692834873428E-15</v>
      </c>
      <c r="O39" s="160"/>
      <c r="P39" s="123">
        <v>29</v>
      </c>
    </row>
    <row r="40" spans="1:16" s="122" customFormat="1" ht="10.5" customHeight="1">
      <c r="A40" s="37">
        <v>30</v>
      </c>
      <c r="B40" s="155"/>
      <c r="C40" s="156">
        <v>3.012</v>
      </c>
      <c r="D40" s="157">
        <f>$E$2*($E$3/C40)^2</f>
        <v>325.81485322537037</v>
      </c>
      <c r="E40" s="158"/>
      <c r="F40" s="156">
        <v>2.951</v>
      </c>
      <c r="G40" s="205">
        <f t="shared" si="0"/>
        <v>76.96686646790486</v>
      </c>
      <c r="H40" s="159"/>
      <c r="I40" s="155"/>
      <c r="J40" s="156">
        <v>3.237</v>
      </c>
      <c r="K40" s="205">
        <f>$E$2*($F$3/J40)^2</f>
        <v>77.40022017857534</v>
      </c>
      <c r="L40" s="155"/>
      <c r="M40" s="156">
        <v>1094097888.829</v>
      </c>
      <c r="N40" s="157">
        <f>$E$2*($E$3/M40)^2</f>
        <v>2.4692692834873428E-15</v>
      </c>
      <c r="O40" s="160"/>
      <c r="P40" s="123">
        <v>30</v>
      </c>
    </row>
    <row r="41" spans="1:16" s="122" customFormat="1" ht="10.5" customHeight="1">
      <c r="A41" s="37">
        <v>31</v>
      </c>
      <c r="B41" s="155"/>
      <c r="C41" s="156">
        <v>6.212</v>
      </c>
      <c r="D41" s="205">
        <f>$E$2*($E$3/C41)^2</f>
        <v>76.59808637933767</v>
      </c>
      <c r="E41" s="158"/>
      <c r="F41" s="156">
        <v>3.108</v>
      </c>
      <c r="G41" s="157">
        <f t="shared" si="0"/>
        <v>69.3873344782975</v>
      </c>
      <c r="H41" s="159"/>
      <c r="I41" s="155"/>
      <c r="J41" s="156">
        <v>3.092</v>
      </c>
      <c r="K41" s="157">
        <f>$E$2*($F$3/J41)^2</f>
        <v>84.8298354209924</v>
      </c>
      <c r="L41" s="155"/>
      <c r="M41" s="156">
        <v>1094097888.829</v>
      </c>
      <c r="N41" s="157">
        <f>$E$2*($E$3/M41)^2</f>
        <v>2.4692692834873428E-15</v>
      </c>
      <c r="O41" s="160"/>
      <c r="P41" s="123">
        <v>31</v>
      </c>
    </row>
    <row r="42" spans="1:16" s="122" customFormat="1" ht="10.5" customHeight="1">
      <c r="A42" s="37">
        <v>32</v>
      </c>
      <c r="B42" s="155"/>
      <c r="C42" s="156">
        <v>1094097888.829</v>
      </c>
      <c r="D42" s="157">
        <f>$E$2*($E$3/C42)^2</f>
        <v>2.4692692834873428E-15</v>
      </c>
      <c r="E42" s="158"/>
      <c r="F42" s="156">
        <v>5470489444.144</v>
      </c>
      <c r="G42" s="157">
        <f t="shared" si="0"/>
        <v>2.2397000303748262E-17</v>
      </c>
      <c r="H42" s="159"/>
      <c r="I42" s="155"/>
      <c r="J42" s="156">
        <v>1094097888.829</v>
      </c>
      <c r="K42" s="157">
        <f>$E$2*($F$3/J42)^2</f>
        <v>6.775092591881373E-16</v>
      </c>
      <c r="L42" s="155"/>
      <c r="M42" s="156">
        <v>1094097888.829</v>
      </c>
      <c r="N42" s="157">
        <f>$E$2*($E$3/M42)^2</f>
        <v>2.4692692834873428E-15</v>
      </c>
      <c r="O42" s="160"/>
      <c r="P42" s="123">
        <v>32</v>
      </c>
    </row>
    <row r="43" spans="1:16" s="122" customFormat="1" ht="10.5" customHeight="1">
      <c r="A43" s="37">
        <v>33</v>
      </c>
      <c r="B43" s="155"/>
      <c r="C43" s="156">
        <v>1094097888.829</v>
      </c>
      <c r="D43" s="157">
        <f>$E$2*($E$3/C43)^2</f>
        <v>2.4692692834873428E-15</v>
      </c>
      <c r="E43" s="158"/>
      <c r="F43" s="156">
        <v>5470489444.144</v>
      </c>
      <c r="G43" s="157">
        <f t="shared" si="0"/>
        <v>2.2397000303748262E-17</v>
      </c>
      <c r="H43" s="159"/>
      <c r="I43" s="155"/>
      <c r="J43" s="156">
        <v>1094097888.829</v>
      </c>
      <c r="K43" s="157">
        <f>$E$2*($F$3/J43)^2</f>
        <v>6.775092591881373E-16</v>
      </c>
      <c r="L43" s="155"/>
      <c r="M43" s="156">
        <v>1094097888.829</v>
      </c>
      <c r="N43" s="157">
        <f>$E$2*($E$3/M43)^2</f>
        <v>2.4692692834873428E-15</v>
      </c>
      <c r="O43" s="160"/>
      <c r="P43" s="123">
        <v>33</v>
      </c>
    </row>
    <row r="44" spans="1:16" s="122" customFormat="1" ht="10.5" customHeight="1">
      <c r="A44" s="37">
        <v>34</v>
      </c>
      <c r="B44" s="155"/>
      <c r="C44" s="156">
        <v>1094097888.829</v>
      </c>
      <c r="D44" s="157">
        <f>$E$2*($E$3/C44)^2</f>
        <v>2.4692692834873428E-15</v>
      </c>
      <c r="E44" s="158"/>
      <c r="F44" s="156">
        <v>5470489444.144</v>
      </c>
      <c r="G44" s="157">
        <f t="shared" si="0"/>
        <v>2.2397000303748262E-17</v>
      </c>
      <c r="H44" s="159"/>
      <c r="I44" s="155"/>
      <c r="J44" s="156">
        <v>1094097888.829</v>
      </c>
      <c r="K44" s="157">
        <f>$E$2*($F$3/J44)^2</f>
        <v>6.775092591881373E-16</v>
      </c>
      <c r="L44" s="155"/>
      <c r="M44" s="156">
        <v>1094097888.829</v>
      </c>
      <c r="N44" s="157">
        <f>$E$2*($E$3/M44)^2</f>
        <v>2.4692692834873428E-15</v>
      </c>
      <c r="O44" s="160"/>
      <c r="P44" s="123">
        <v>34</v>
      </c>
    </row>
    <row r="45" spans="1:16" s="122" customFormat="1" ht="10.5" customHeight="1">
      <c r="A45" s="37">
        <v>35</v>
      </c>
      <c r="B45" s="155"/>
      <c r="C45" s="156">
        <v>1094097888.829</v>
      </c>
      <c r="D45" s="157">
        <f>$E$2*($E$3/C45)^2</f>
        <v>2.4692692834873428E-15</v>
      </c>
      <c r="E45" s="158"/>
      <c r="F45" s="156">
        <v>5470489444.144</v>
      </c>
      <c r="G45" s="157">
        <f t="shared" si="0"/>
        <v>2.2397000303748262E-17</v>
      </c>
      <c r="H45" s="159"/>
      <c r="I45" s="155"/>
      <c r="J45" s="156">
        <v>1094097888.829</v>
      </c>
      <c r="K45" s="157">
        <f>$E$2*($F$3/J45)^2</f>
        <v>6.775092591881373E-16</v>
      </c>
      <c r="L45" s="155"/>
      <c r="M45" s="156">
        <v>1094097888.829</v>
      </c>
      <c r="N45" s="157">
        <f>$E$2*($E$3/M45)^2</f>
        <v>2.4692692834873428E-15</v>
      </c>
      <c r="O45" s="160"/>
      <c r="P45" s="123">
        <v>35</v>
      </c>
    </row>
    <row r="46" spans="1:16" s="122" customFormat="1" ht="10.5" customHeight="1">
      <c r="A46" s="37">
        <v>36</v>
      </c>
      <c r="B46" s="155"/>
      <c r="C46" s="156">
        <v>1094097888.829</v>
      </c>
      <c r="D46" s="157">
        <f>$E$2*($E$3/C46)^2</f>
        <v>2.4692692834873428E-15</v>
      </c>
      <c r="E46" s="158"/>
      <c r="F46" s="156">
        <v>5470489444.144</v>
      </c>
      <c r="G46" s="157">
        <f t="shared" si="0"/>
        <v>2.2397000303748262E-17</v>
      </c>
      <c r="H46" s="159"/>
      <c r="I46" s="155"/>
      <c r="J46" s="156">
        <v>1094097888.829</v>
      </c>
      <c r="K46" s="157">
        <f>$E$2*($F$3/J46)^2</f>
        <v>6.775092591881373E-16</v>
      </c>
      <c r="L46" s="155"/>
      <c r="M46" s="156">
        <v>1094097888.829</v>
      </c>
      <c r="N46" s="157">
        <f>$E$2*($E$3/M46)^2</f>
        <v>2.4692692834873428E-15</v>
      </c>
      <c r="O46" s="160"/>
      <c r="P46" s="123">
        <v>36</v>
      </c>
    </row>
    <row r="47" spans="1:16" s="122" customFormat="1" ht="10.5" customHeight="1">
      <c r="A47" s="37">
        <v>37</v>
      </c>
      <c r="B47" s="155"/>
      <c r="C47" s="156">
        <v>1094097888.829</v>
      </c>
      <c r="D47" s="157">
        <f>$E$2*($E$3/C47)^2</f>
        <v>2.4692692834873428E-15</v>
      </c>
      <c r="E47" s="158"/>
      <c r="F47" s="156">
        <v>5470489444.144</v>
      </c>
      <c r="G47" s="157">
        <f t="shared" si="0"/>
        <v>2.2397000303748262E-17</v>
      </c>
      <c r="H47" s="159"/>
      <c r="I47" s="155"/>
      <c r="J47" s="156">
        <v>1094097888.829</v>
      </c>
      <c r="K47" s="157">
        <f>$E$2*($F$3/J47)^2</f>
        <v>6.775092591881373E-16</v>
      </c>
      <c r="L47" s="155"/>
      <c r="M47" s="156">
        <v>1094097888.829</v>
      </c>
      <c r="N47" s="157">
        <f>$E$2*($E$3/M47)^2</f>
        <v>2.4692692834873428E-15</v>
      </c>
      <c r="O47" s="160"/>
      <c r="P47" s="123">
        <v>37</v>
      </c>
    </row>
    <row r="48" spans="1:16" s="122" customFormat="1" ht="10.5" customHeight="1">
      <c r="A48" s="37">
        <v>38</v>
      </c>
      <c r="B48" s="155"/>
      <c r="C48" s="156">
        <v>1094097888.829</v>
      </c>
      <c r="D48" s="157">
        <f>$E$2*($E$3/C48)^2</f>
        <v>2.4692692834873428E-15</v>
      </c>
      <c r="E48" s="158"/>
      <c r="F48" s="156">
        <v>5470489444.144</v>
      </c>
      <c r="G48" s="157">
        <f t="shared" si="0"/>
        <v>2.2397000303748262E-17</v>
      </c>
      <c r="H48" s="159"/>
      <c r="I48" s="155"/>
      <c r="J48" s="156">
        <v>1094097888.829</v>
      </c>
      <c r="K48" s="157">
        <f>$E$2*($F$3/J48)^2</f>
        <v>6.775092591881373E-16</v>
      </c>
      <c r="L48" s="155"/>
      <c r="M48" s="156">
        <v>1094097888.829</v>
      </c>
      <c r="N48" s="157">
        <f>$E$2*($E$3/M48)^2</f>
        <v>2.4692692834873428E-15</v>
      </c>
      <c r="O48" s="160"/>
      <c r="P48" s="123">
        <v>38</v>
      </c>
    </row>
    <row r="49" spans="1:16" s="122" customFormat="1" ht="10.5" customHeight="1">
      <c r="A49" s="37">
        <v>39</v>
      </c>
      <c r="B49" s="155"/>
      <c r="C49" s="156">
        <v>1094097888.829</v>
      </c>
      <c r="D49" s="157">
        <f>$E$2*($E$3/C49)^2</f>
        <v>2.4692692834873428E-15</v>
      </c>
      <c r="E49" s="158"/>
      <c r="F49" s="156">
        <v>5470489444.144</v>
      </c>
      <c r="G49" s="157">
        <f t="shared" si="0"/>
        <v>2.2397000303748262E-17</v>
      </c>
      <c r="H49" s="159"/>
      <c r="I49" s="155"/>
      <c r="J49" s="156">
        <v>1094097888.829</v>
      </c>
      <c r="K49" s="157">
        <f>$E$2*($F$3/J49)^2</f>
        <v>6.775092591881373E-16</v>
      </c>
      <c r="L49" s="155"/>
      <c r="M49" s="156">
        <v>1094097888.829</v>
      </c>
      <c r="N49" s="157">
        <f>$E$2*($E$3/M49)^2</f>
        <v>2.4692692834873428E-15</v>
      </c>
      <c r="O49" s="160"/>
      <c r="P49" s="123">
        <v>39</v>
      </c>
    </row>
    <row r="50" spans="1:16" s="122" customFormat="1" ht="10.5" customHeight="1">
      <c r="A50" s="37">
        <v>40</v>
      </c>
      <c r="B50" s="155"/>
      <c r="C50" s="156">
        <v>1094097888.829</v>
      </c>
      <c r="D50" s="157">
        <f>$E$2*($E$3/C50)^2</f>
        <v>2.4692692834873428E-15</v>
      </c>
      <c r="E50" s="158"/>
      <c r="F50" s="156">
        <v>5470489444.144</v>
      </c>
      <c r="G50" s="157">
        <f t="shared" si="0"/>
        <v>2.2397000303748262E-17</v>
      </c>
      <c r="H50" s="159"/>
      <c r="I50" s="155"/>
      <c r="J50" s="156">
        <v>1094097888.829</v>
      </c>
      <c r="K50" s="157">
        <f>$E$2*($F$3/J50)^2</f>
        <v>6.775092591881373E-16</v>
      </c>
      <c r="L50" s="155"/>
      <c r="M50" s="156">
        <v>1094097888.829</v>
      </c>
      <c r="N50" s="157">
        <f>$E$2*($E$3/M50)^2</f>
        <v>2.4692692834873428E-15</v>
      </c>
      <c r="O50" s="160"/>
      <c r="P50" s="123">
        <v>40</v>
      </c>
    </row>
    <row r="51" spans="1:16" s="122" customFormat="1" ht="10.5" customHeight="1">
      <c r="A51" s="37">
        <v>41</v>
      </c>
      <c r="B51" s="155"/>
      <c r="C51" s="156">
        <v>1094097888.829</v>
      </c>
      <c r="D51" s="157">
        <f>$E$2*($E$3/C51)^2</f>
        <v>2.4692692834873428E-15</v>
      </c>
      <c r="E51" s="158"/>
      <c r="F51" s="156">
        <v>5470489444.144</v>
      </c>
      <c r="G51" s="157">
        <f t="shared" si="0"/>
        <v>2.2397000303748262E-17</v>
      </c>
      <c r="H51" s="159"/>
      <c r="I51" s="155"/>
      <c r="J51" s="156">
        <v>1094097888.829</v>
      </c>
      <c r="K51" s="157">
        <f>$E$2*($F$3/J51)^2</f>
        <v>6.775092591881373E-16</v>
      </c>
      <c r="L51" s="155"/>
      <c r="M51" s="156">
        <v>1094097888.829</v>
      </c>
      <c r="N51" s="157">
        <f>$E$2*($E$3/M51)^2</f>
        <v>2.4692692834873428E-15</v>
      </c>
      <c r="O51" s="160"/>
      <c r="P51" s="123">
        <v>41</v>
      </c>
    </row>
    <row r="52" spans="1:16" s="122" customFormat="1" ht="10.5" customHeight="1">
      <c r="A52" s="37">
        <v>42</v>
      </c>
      <c r="B52" s="155"/>
      <c r="C52" s="156">
        <v>1094097888.829</v>
      </c>
      <c r="D52" s="157">
        <f>$E$2*($E$3/C52)^2</f>
        <v>2.4692692834873428E-15</v>
      </c>
      <c r="E52" s="158"/>
      <c r="F52" s="156">
        <v>5470489444.144</v>
      </c>
      <c r="G52" s="157">
        <f t="shared" si="0"/>
        <v>2.2397000303748262E-17</v>
      </c>
      <c r="H52" s="159"/>
      <c r="I52" s="155"/>
      <c r="J52" s="156">
        <v>1094097888.829</v>
      </c>
      <c r="K52" s="157">
        <f>$E$2*($F$3/J52)^2</f>
        <v>6.775092591881373E-16</v>
      </c>
      <c r="L52" s="155"/>
      <c r="M52" s="156">
        <v>1094097888.829</v>
      </c>
      <c r="N52" s="157">
        <f>$E$2*($E$3/M52)^2</f>
        <v>2.4692692834873428E-15</v>
      </c>
      <c r="O52" s="160"/>
      <c r="P52" s="123">
        <v>42</v>
      </c>
    </row>
    <row r="53" spans="1:16" s="122" customFormat="1" ht="10.5" customHeight="1">
      <c r="A53" s="37">
        <v>43</v>
      </c>
      <c r="B53" s="155"/>
      <c r="C53" s="156">
        <v>1094097888.829</v>
      </c>
      <c r="D53" s="157">
        <f>$E$2*($E$3/C53)^2</f>
        <v>2.4692692834873428E-15</v>
      </c>
      <c r="E53" s="158"/>
      <c r="F53" s="156">
        <v>5470489444.144</v>
      </c>
      <c r="G53" s="157">
        <f t="shared" si="0"/>
        <v>2.2397000303748262E-17</v>
      </c>
      <c r="H53" s="159"/>
      <c r="I53" s="155"/>
      <c r="J53" s="156">
        <v>1094097888.829</v>
      </c>
      <c r="K53" s="157">
        <f>$E$2*($F$3/J53)^2</f>
        <v>6.775092591881373E-16</v>
      </c>
      <c r="L53" s="155"/>
      <c r="M53" s="156">
        <v>1094097888.829</v>
      </c>
      <c r="N53" s="157">
        <f>$E$2*($E$3/M53)^2</f>
        <v>2.4692692834873428E-15</v>
      </c>
      <c r="O53" s="160"/>
      <c r="P53" s="123">
        <v>43</v>
      </c>
    </row>
    <row r="54" spans="1:16" s="122" customFormat="1" ht="10.5" customHeight="1">
      <c r="A54" s="37">
        <v>44</v>
      </c>
      <c r="B54" s="155"/>
      <c r="C54" s="156">
        <v>1094097888.829</v>
      </c>
      <c r="D54" s="157">
        <f>$E$2*($E$3/C54)^2</f>
        <v>2.4692692834873428E-15</v>
      </c>
      <c r="E54" s="158"/>
      <c r="F54" s="156">
        <v>5470489444.144</v>
      </c>
      <c r="G54" s="157">
        <f t="shared" si="0"/>
        <v>2.2397000303748262E-17</v>
      </c>
      <c r="H54" s="159"/>
      <c r="I54" s="155"/>
      <c r="J54" s="156">
        <v>1094097888.829</v>
      </c>
      <c r="K54" s="157">
        <f>$E$2*($F$3/J54)^2</f>
        <v>6.775092591881373E-16</v>
      </c>
      <c r="L54" s="155"/>
      <c r="M54" s="156">
        <v>1094097888.829</v>
      </c>
      <c r="N54" s="157">
        <f>$E$2*($E$3/M54)^2</f>
        <v>2.4692692834873428E-15</v>
      </c>
      <c r="O54" s="160"/>
      <c r="P54" s="123">
        <v>44</v>
      </c>
    </row>
    <row r="55" spans="1:16" s="122" customFormat="1" ht="10.5" customHeight="1">
      <c r="A55" s="37">
        <v>45</v>
      </c>
      <c r="B55" s="155"/>
      <c r="C55" s="156">
        <v>1094097888.829</v>
      </c>
      <c r="D55" s="157">
        <f>$E$2*($E$3/C55)^2</f>
        <v>2.4692692834873428E-15</v>
      </c>
      <c r="E55" s="158"/>
      <c r="F55" s="156">
        <v>5470489444.144</v>
      </c>
      <c r="G55" s="157">
        <f t="shared" si="0"/>
        <v>2.2397000303748262E-17</v>
      </c>
      <c r="H55" s="159"/>
      <c r="I55" s="155"/>
      <c r="J55" s="156">
        <v>1094097888.829</v>
      </c>
      <c r="K55" s="157">
        <f>$E$2*($F$3/J55)^2</f>
        <v>6.775092591881373E-16</v>
      </c>
      <c r="L55" s="155"/>
      <c r="M55" s="156">
        <v>1094097888.829</v>
      </c>
      <c r="N55" s="157">
        <f>$E$2*($E$3/M55)^2</f>
        <v>2.4692692834873428E-15</v>
      </c>
      <c r="O55" s="160"/>
      <c r="P55" s="123">
        <v>45</v>
      </c>
    </row>
    <row r="56" spans="1:16" s="122" customFormat="1" ht="10.5" customHeight="1">
      <c r="A56" s="37">
        <v>46</v>
      </c>
      <c r="B56" s="155"/>
      <c r="C56" s="156">
        <v>1094097888.829</v>
      </c>
      <c r="D56" s="157">
        <f>$E$2*($E$3/C56)^2</f>
        <v>2.4692692834873428E-15</v>
      </c>
      <c r="E56" s="158"/>
      <c r="F56" s="156">
        <v>5470489444.144</v>
      </c>
      <c r="G56" s="157">
        <f t="shared" si="0"/>
        <v>2.2397000303748262E-17</v>
      </c>
      <c r="H56" s="159"/>
      <c r="I56" s="155"/>
      <c r="J56" s="156">
        <v>1094097888.829</v>
      </c>
      <c r="K56" s="157">
        <f>$E$2*($F$3/J56)^2</f>
        <v>6.775092591881373E-16</v>
      </c>
      <c r="L56" s="155"/>
      <c r="M56" s="156">
        <v>1094097888.829</v>
      </c>
      <c r="N56" s="157">
        <f>$E$2*($E$3/M56)^2</f>
        <v>2.4692692834873428E-15</v>
      </c>
      <c r="O56" s="160"/>
      <c r="P56" s="123">
        <v>46</v>
      </c>
    </row>
    <row r="57" spans="1:16" s="122" customFormat="1" ht="10.5" customHeight="1">
      <c r="A57" s="37">
        <v>47</v>
      </c>
      <c r="B57" s="155"/>
      <c r="C57" s="156">
        <v>1094097888.829</v>
      </c>
      <c r="D57" s="157">
        <f>$E$2*($E$3/C57)^2</f>
        <v>2.4692692834873428E-15</v>
      </c>
      <c r="E57" s="158"/>
      <c r="F57" s="156">
        <v>5470489444.144</v>
      </c>
      <c r="G57" s="157">
        <f t="shared" si="0"/>
        <v>2.2397000303748262E-17</v>
      </c>
      <c r="H57" s="159"/>
      <c r="I57" s="155"/>
      <c r="J57" s="156">
        <v>1094097888.829</v>
      </c>
      <c r="K57" s="157">
        <f>$E$2*($F$3/J57)^2</f>
        <v>6.775092591881373E-16</v>
      </c>
      <c r="L57" s="155"/>
      <c r="M57" s="156">
        <v>1094097888.829</v>
      </c>
      <c r="N57" s="157">
        <f>$E$2*($E$3/M57)^2</f>
        <v>2.4692692834873428E-15</v>
      </c>
      <c r="O57" s="160"/>
      <c r="P57" s="123">
        <v>47</v>
      </c>
    </row>
    <row r="58" spans="1:16" s="122" customFormat="1" ht="10.5" customHeight="1">
      <c r="A58" s="37">
        <v>48</v>
      </c>
      <c r="B58" s="155"/>
      <c r="C58" s="156">
        <v>1094097888.829</v>
      </c>
      <c r="D58" s="157">
        <f>$E$2*($E$3/C58)^2</f>
        <v>2.4692692834873428E-15</v>
      </c>
      <c r="E58" s="158"/>
      <c r="F58" s="156">
        <v>5470489444.144</v>
      </c>
      <c r="G58" s="157">
        <f t="shared" si="0"/>
        <v>2.2397000303748262E-17</v>
      </c>
      <c r="H58" s="159"/>
      <c r="I58" s="155"/>
      <c r="J58" s="156">
        <v>1094097888.829</v>
      </c>
      <c r="K58" s="157">
        <f>$E$2*($F$3/J58)^2</f>
        <v>6.775092591881373E-16</v>
      </c>
      <c r="L58" s="155"/>
      <c r="M58" s="156">
        <v>1094097888.829</v>
      </c>
      <c r="N58" s="157">
        <f>$E$2*($E$3/M58)^2</f>
        <v>2.4692692834873428E-15</v>
      </c>
      <c r="O58" s="160"/>
      <c r="P58" s="123">
        <v>48</v>
      </c>
    </row>
    <row r="59" spans="1:16" s="122" customFormat="1" ht="10.5" customHeight="1">
      <c r="A59" s="37">
        <v>49</v>
      </c>
      <c r="B59" s="155"/>
      <c r="C59" s="156">
        <v>1094097888.829</v>
      </c>
      <c r="D59" s="157">
        <f>$E$2*($E$3/C59)^2</f>
        <v>2.4692692834873428E-15</v>
      </c>
      <c r="E59" s="158"/>
      <c r="F59" s="156">
        <v>5470489444.144</v>
      </c>
      <c r="G59" s="157">
        <f t="shared" si="0"/>
        <v>2.2397000303748262E-17</v>
      </c>
      <c r="H59" s="159"/>
      <c r="I59" s="155"/>
      <c r="J59" s="156">
        <v>1094097888.829</v>
      </c>
      <c r="K59" s="157">
        <f>$E$2*($F$3/J59)^2</f>
        <v>6.775092591881373E-16</v>
      </c>
      <c r="L59" s="155"/>
      <c r="M59" s="156">
        <v>1094097888.829</v>
      </c>
      <c r="N59" s="157">
        <f>$E$2*($E$3/M59)^2</f>
        <v>2.4692692834873428E-15</v>
      </c>
      <c r="O59" s="160"/>
      <c r="P59" s="123">
        <v>49</v>
      </c>
    </row>
    <row r="60" spans="1:16" s="122" customFormat="1" ht="10.5" customHeight="1">
      <c r="A60" s="37">
        <v>50</v>
      </c>
      <c r="B60" s="155"/>
      <c r="C60" s="156">
        <v>1094097888.829</v>
      </c>
      <c r="D60" s="157">
        <f>$E$2*($E$3/C60)^2</f>
        <v>2.4692692834873428E-15</v>
      </c>
      <c r="E60" s="158"/>
      <c r="F60" s="156">
        <v>5470489444.144</v>
      </c>
      <c r="G60" s="157">
        <f t="shared" si="0"/>
        <v>2.2397000303748262E-17</v>
      </c>
      <c r="H60" s="159"/>
      <c r="I60" s="155"/>
      <c r="J60" s="156">
        <v>1094097888.829</v>
      </c>
      <c r="K60" s="157">
        <f>$E$2*($F$3/J60)^2</f>
        <v>6.775092591881373E-16</v>
      </c>
      <c r="L60" s="155"/>
      <c r="M60" s="156">
        <v>1094097888.829</v>
      </c>
      <c r="N60" s="157">
        <f>$E$2*($E$3/M60)^2</f>
        <v>2.4692692834873428E-15</v>
      </c>
      <c r="O60" s="160"/>
      <c r="P60" s="123">
        <v>50</v>
      </c>
    </row>
    <row r="61" spans="1:16" s="122" customFormat="1" ht="10.5" customHeight="1">
      <c r="A61" s="37">
        <v>51</v>
      </c>
      <c r="B61" s="155"/>
      <c r="C61" s="156">
        <v>1094097888.829</v>
      </c>
      <c r="D61" s="157">
        <f>$E$2*($E$3/C61)^2</f>
        <v>2.4692692834873428E-15</v>
      </c>
      <c r="E61" s="158"/>
      <c r="F61" s="156">
        <v>5470489444.144</v>
      </c>
      <c r="G61" s="157">
        <f t="shared" si="0"/>
        <v>2.2397000303748262E-17</v>
      </c>
      <c r="H61" s="159"/>
      <c r="I61" s="155"/>
      <c r="J61" s="156">
        <v>1094097888.829</v>
      </c>
      <c r="K61" s="157">
        <f>$E$2*($F$3/J61)^2</f>
        <v>6.775092591881373E-16</v>
      </c>
      <c r="L61" s="155"/>
      <c r="M61" s="156">
        <v>1094097888.829</v>
      </c>
      <c r="N61" s="157">
        <f>$E$2*($E$3/M61)^2</f>
        <v>2.4692692834873428E-15</v>
      </c>
      <c r="O61" s="160"/>
      <c r="P61" s="123">
        <v>51</v>
      </c>
    </row>
    <row r="62" spans="1:16" s="122" customFormat="1" ht="10.5" customHeight="1">
      <c r="A62" s="37">
        <v>52</v>
      </c>
      <c r="B62" s="155"/>
      <c r="C62" s="156">
        <v>1094097888.829</v>
      </c>
      <c r="D62" s="157">
        <f>$E$2*($E$3/C62)^2</f>
        <v>2.4692692834873428E-15</v>
      </c>
      <c r="E62" s="158"/>
      <c r="F62" s="156">
        <v>5470489444.144</v>
      </c>
      <c r="G62" s="157">
        <f t="shared" si="0"/>
        <v>2.2397000303748262E-17</v>
      </c>
      <c r="H62" s="159"/>
      <c r="I62" s="155"/>
      <c r="J62" s="156">
        <v>1094097888.829</v>
      </c>
      <c r="K62" s="157">
        <f>$E$2*($F$3/J62)^2</f>
        <v>6.775092591881373E-16</v>
      </c>
      <c r="L62" s="155"/>
      <c r="M62" s="156">
        <v>1094097888.829</v>
      </c>
      <c r="N62" s="157">
        <f>$E$2*($E$3/M62)^2</f>
        <v>2.4692692834873428E-15</v>
      </c>
      <c r="O62" s="160"/>
      <c r="P62" s="123">
        <v>52</v>
      </c>
    </row>
    <row r="63" spans="1:16" s="122" customFormat="1" ht="10.5" customHeight="1">
      <c r="A63" s="37">
        <v>53</v>
      </c>
      <c r="B63" s="155"/>
      <c r="C63" s="156">
        <v>1094097888.829</v>
      </c>
      <c r="D63" s="157">
        <f>$E$2*($E$3/C63)^2</f>
        <v>2.4692692834873428E-15</v>
      </c>
      <c r="E63" s="158"/>
      <c r="F63" s="156">
        <v>5470489444.144</v>
      </c>
      <c r="G63" s="157">
        <f t="shared" si="0"/>
        <v>2.2397000303748262E-17</v>
      </c>
      <c r="H63" s="159"/>
      <c r="I63" s="155"/>
      <c r="J63" s="156">
        <v>1094097888.829</v>
      </c>
      <c r="K63" s="157">
        <f>$E$2*($F$3/J63)^2</f>
        <v>6.775092591881373E-16</v>
      </c>
      <c r="L63" s="155"/>
      <c r="M63" s="156">
        <v>1094097888.829</v>
      </c>
      <c r="N63" s="157">
        <f>$E$2*($E$3/M63)^2</f>
        <v>2.4692692834873428E-15</v>
      </c>
      <c r="O63" s="160"/>
      <c r="P63" s="123">
        <v>53</v>
      </c>
    </row>
    <row r="64" spans="1:16" s="122" customFormat="1" ht="10.5" customHeight="1">
      <c r="A64" s="37">
        <v>54</v>
      </c>
      <c r="B64" s="155"/>
      <c r="C64" s="156">
        <v>1094097888.829</v>
      </c>
      <c r="D64" s="157">
        <f>$E$2*($E$3/C64)^2</f>
        <v>2.4692692834873428E-15</v>
      </c>
      <c r="E64" s="158"/>
      <c r="F64" s="156">
        <v>5470489444.144</v>
      </c>
      <c r="G64" s="157">
        <f t="shared" si="0"/>
        <v>2.2397000303748262E-17</v>
      </c>
      <c r="H64" s="159"/>
      <c r="I64" s="155"/>
      <c r="J64" s="156">
        <v>1094097888.829</v>
      </c>
      <c r="K64" s="157">
        <f>$E$2*($F$3/J64)^2</f>
        <v>6.775092591881373E-16</v>
      </c>
      <c r="L64" s="155"/>
      <c r="M64" s="156">
        <v>1094097888.829</v>
      </c>
      <c r="N64" s="157">
        <f>$E$2*($E$3/M64)^2</f>
        <v>2.4692692834873428E-15</v>
      </c>
      <c r="O64" s="160"/>
      <c r="P64" s="123">
        <v>54</v>
      </c>
    </row>
    <row r="65" spans="1:16" s="122" customFormat="1" ht="10.5" customHeight="1">
      <c r="A65" s="37">
        <v>55</v>
      </c>
      <c r="B65" s="155"/>
      <c r="C65" s="156">
        <v>1094097888.829</v>
      </c>
      <c r="D65" s="157">
        <f>$E$2*($E$3/C65)^2</f>
        <v>2.4692692834873428E-15</v>
      </c>
      <c r="E65" s="158"/>
      <c r="F65" s="156">
        <v>5470489444.144</v>
      </c>
      <c r="G65" s="157">
        <f t="shared" si="0"/>
        <v>2.2397000303748262E-17</v>
      </c>
      <c r="H65" s="159"/>
      <c r="I65" s="155"/>
      <c r="J65" s="156">
        <v>1094097888.829</v>
      </c>
      <c r="K65" s="157">
        <f>$E$2*($F$3/J65)^2</f>
        <v>6.775092591881373E-16</v>
      </c>
      <c r="L65" s="155"/>
      <c r="M65" s="156">
        <v>1094097888.829</v>
      </c>
      <c r="N65" s="157">
        <f>$E$2*($E$3/M65)^2</f>
        <v>2.4692692834873428E-15</v>
      </c>
      <c r="O65" s="160"/>
      <c r="P65" s="123">
        <v>55</v>
      </c>
    </row>
    <row r="66" spans="1:16" s="122" customFormat="1" ht="10.5" customHeight="1">
      <c r="A66" s="37">
        <v>56</v>
      </c>
      <c r="B66" s="155"/>
      <c r="C66" s="156">
        <v>1094097888.829</v>
      </c>
      <c r="D66" s="157">
        <f>$E$2*($E$3/C66)^2</f>
        <v>2.4692692834873428E-15</v>
      </c>
      <c r="E66" s="158"/>
      <c r="F66" s="156">
        <v>5470489444.144</v>
      </c>
      <c r="G66" s="157">
        <f t="shared" si="0"/>
        <v>2.2397000303748262E-17</v>
      </c>
      <c r="H66" s="159"/>
      <c r="I66" s="155"/>
      <c r="J66" s="156">
        <v>1094097888.829</v>
      </c>
      <c r="K66" s="157">
        <f>$E$2*($F$3/J66)^2</f>
        <v>6.775092591881373E-16</v>
      </c>
      <c r="L66" s="155"/>
      <c r="M66" s="156">
        <v>1094097888.829</v>
      </c>
      <c r="N66" s="157">
        <f>$E$2*($E$3/M66)^2</f>
        <v>2.4692692834873428E-15</v>
      </c>
      <c r="O66" s="160"/>
      <c r="P66" s="123">
        <v>56</v>
      </c>
    </row>
    <row r="67" spans="1:16" s="122" customFormat="1" ht="10.5" customHeight="1">
      <c r="A67" s="37">
        <v>57</v>
      </c>
      <c r="B67" s="155"/>
      <c r="C67" s="156">
        <v>1094097888.829</v>
      </c>
      <c r="D67" s="157">
        <f>$E$2*($E$3/C67)^2</f>
        <v>2.4692692834873428E-15</v>
      </c>
      <c r="E67" s="158"/>
      <c r="F67" s="156">
        <v>5470489444.144</v>
      </c>
      <c r="G67" s="157">
        <f t="shared" si="0"/>
        <v>2.2397000303748262E-17</v>
      </c>
      <c r="H67" s="159"/>
      <c r="I67" s="155"/>
      <c r="J67" s="156">
        <v>1094097888.829</v>
      </c>
      <c r="K67" s="157">
        <f>$E$2*($F$3/J67)^2</f>
        <v>6.775092591881373E-16</v>
      </c>
      <c r="L67" s="155"/>
      <c r="M67" s="156">
        <v>1094097888.829</v>
      </c>
      <c r="N67" s="157">
        <f>$E$2*($E$3/M67)^2</f>
        <v>2.4692692834873428E-15</v>
      </c>
      <c r="O67" s="160"/>
      <c r="P67" s="123">
        <v>57</v>
      </c>
    </row>
    <row r="68" spans="1:16" s="122" customFormat="1" ht="10.5" customHeight="1">
      <c r="A68" s="37">
        <v>58</v>
      </c>
      <c r="B68" s="155"/>
      <c r="C68" s="156">
        <v>1094097888.829</v>
      </c>
      <c r="D68" s="157">
        <f>$E$2*($E$3/C68)^2</f>
        <v>2.4692692834873428E-15</v>
      </c>
      <c r="E68" s="158"/>
      <c r="F68" s="156">
        <v>5470489444.144</v>
      </c>
      <c r="G68" s="157">
        <f t="shared" si="0"/>
        <v>2.2397000303748262E-17</v>
      </c>
      <c r="H68" s="159"/>
      <c r="I68" s="155"/>
      <c r="J68" s="156">
        <v>1094097888.829</v>
      </c>
      <c r="K68" s="157">
        <f>$E$2*($F$3/J68)^2</f>
        <v>6.775092591881373E-16</v>
      </c>
      <c r="L68" s="155"/>
      <c r="M68" s="156">
        <v>1094097888.829</v>
      </c>
      <c r="N68" s="157">
        <f>$E$2*($E$3/M68)^2</f>
        <v>2.4692692834873428E-15</v>
      </c>
      <c r="O68" s="160"/>
      <c r="P68" s="123">
        <v>58</v>
      </c>
    </row>
    <row r="69" spans="1:16" s="122" customFormat="1" ht="10.5" customHeight="1">
      <c r="A69" s="37">
        <v>59</v>
      </c>
      <c r="B69" s="155"/>
      <c r="C69" s="156">
        <v>1094097888.829</v>
      </c>
      <c r="D69" s="157">
        <f>$E$2*($E$3/C69)^2</f>
        <v>2.4692692834873428E-15</v>
      </c>
      <c r="E69" s="158"/>
      <c r="F69" s="156">
        <v>5470489444.144</v>
      </c>
      <c r="G69" s="157">
        <f t="shared" si="0"/>
        <v>2.2397000303748262E-17</v>
      </c>
      <c r="H69" s="159"/>
      <c r="I69" s="155"/>
      <c r="J69" s="156">
        <v>1094097888.829</v>
      </c>
      <c r="K69" s="157">
        <f>$E$2*($F$3/J69)^2</f>
        <v>6.775092591881373E-16</v>
      </c>
      <c r="L69" s="155"/>
      <c r="M69" s="156">
        <v>1094097888.829</v>
      </c>
      <c r="N69" s="157">
        <f>$E$2*($E$3/M69)^2</f>
        <v>2.4692692834873428E-15</v>
      </c>
      <c r="O69" s="160"/>
      <c r="P69" s="123">
        <v>59</v>
      </c>
    </row>
    <row r="70" spans="1:16" s="122" customFormat="1" ht="10.5" customHeight="1">
      <c r="A70" s="37">
        <v>60</v>
      </c>
      <c r="B70" s="155"/>
      <c r="C70" s="156">
        <v>1094097888.829</v>
      </c>
      <c r="D70" s="157">
        <f>$E$2*($E$3/C70)^2</f>
        <v>2.4692692834873428E-15</v>
      </c>
      <c r="E70" s="158"/>
      <c r="F70" s="156">
        <v>5470489444.144</v>
      </c>
      <c r="G70" s="157">
        <f t="shared" si="0"/>
        <v>2.2397000303748262E-17</v>
      </c>
      <c r="H70" s="159"/>
      <c r="I70" s="155"/>
      <c r="J70" s="156">
        <v>1094097888.829</v>
      </c>
      <c r="K70" s="157">
        <f>$E$2*($F$3/J70)^2</f>
        <v>6.775092591881373E-16</v>
      </c>
      <c r="L70" s="155"/>
      <c r="M70" s="156">
        <v>1094097888.829</v>
      </c>
      <c r="N70" s="157">
        <f>$E$2*($E$3/M70)^2</f>
        <v>2.4692692834873428E-15</v>
      </c>
      <c r="O70" s="160"/>
      <c r="P70" s="123">
        <v>60</v>
      </c>
    </row>
    <row r="71" spans="1:16" s="122" customFormat="1" ht="10.5" customHeight="1">
      <c r="A71" s="37">
        <v>61</v>
      </c>
      <c r="B71" s="155"/>
      <c r="C71" s="156">
        <v>1094097888.829</v>
      </c>
      <c r="D71" s="157">
        <f>$E$2*($E$3/C71)^2</f>
        <v>2.4692692834873428E-15</v>
      </c>
      <c r="E71" s="158"/>
      <c r="F71" s="156">
        <v>5470489444.144</v>
      </c>
      <c r="G71" s="157">
        <f t="shared" si="0"/>
        <v>2.2397000303748262E-17</v>
      </c>
      <c r="H71" s="159"/>
      <c r="I71" s="155"/>
      <c r="J71" s="156">
        <v>1094097888.829</v>
      </c>
      <c r="K71" s="157">
        <f>$E$2*($F$3/J71)^2</f>
        <v>6.775092591881373E-16</v>
      </c>
      <c r="L71" s="155"/>
      <c r="M71" s="156">
        <v>1094097888.829</v>
      </c>
      <c r="N71" s="157">
        <f>$E$2*($E$3/M71)^2</f>
        <v>2.4692692834873428E-15</v>
      </c>
      <c r="O71" s="160"/>
      <c r="P71" s="123">
        <v>61</v>
      </c>
    </row>
    <row r="72" spans="1:16" s="122" customFormat="1" ht="10.5" customHeight="1">
      <c r="A72" s="37">
        <v>62</v>
      </c>
      <c r="B72" s="155"/>
      <c r="C72" s="156">
        <v>1094097888.829</v>
      </c>
      <c r="D72" s="157">
        <f>$E$2*($E$3/C72)^2</f>
        <v>2.4692692834873428E-15</v>
      </c>
      <c r="E72" s="158"/>
      <c r="F72" s="156">
        <v>5470489444.144</v>
      </c>
      <c r="G72" s="157">
        <f t="shared" si="0"/>
        <v>2.2397000303748262E-17</v>
      </c>
      <c r="H72" s="159"/>
      <c r="I72" s="155"/>
      <c r="J72" s="156">
        <v>1094097888.829</v>
      </c>
      <c r="K72" s="157">
        <f>$E$2*($F$3/J72)^2</f>
        <v>6.775092591881373E-16</v>
      </c>
      <c r="L72" s="155"/>
      <c r="M72" s="156">
        <v>1094097888.829</v>
      </c>
      <c r="N72" s="157">
        <f>$E$2*($E$3/M72)^2</f>
        <v>2.4692692834873428E-15</v>
      </c>
      <c r="O72" s="160"/>
      <c r="P72" s="123">
        <v>62</v>
      </c>
    </row>
    <row r="73" spans="1:16" s="122" customFormat="1" ht="10.5" customHeight="1" thickBot="1">
      <c r="A73" s="124">
        <v>63</v>
      </c>
      <c r="B73" s="161"/>
      <c r="C73" s="162">
        <v>1094097888.829</v>
      </c>
      <c r="D73" s="157">
        <f>$E$2*($E$3/C73)^2</f>
        <v>2.4692692834873428E-15</v>
      </c>
      <c r="E73" s="163"/>
      <c r="F73" s="162">
        <v>5470489444.144</v>
      </c>
      <c r="G73" s="157">
        <f t="shared" si="0"/>
        <v>2.2397000303748262E-17</v>
      </c>
      <c r="H73" s="164"/>
      <c r="I73" s="161"/>
      <c r="J73" s="162">
        <v>1094097888.829</v>
      </c>
      <c r="K73" s="157">
        <f>$E$2*($F$3/J73)^2</f>
        <v>6.775092591881373E-16</v>
      </c>
      <c r="L73" s="161"/>
      <c r="M73" s="162">
        <v>1094097888.829</v>
      </c>
      <c r="N73" s="165">
        <f>$E$2*($E$3/M73)^2</f>
        <v>2.4692692834873428E-15</v>
      </c>
      <c r="O73" s="166"/>
      <c r="P73" s="47">
        <v>63</v>
      </c>
    </row>
    <row r="74" spans="1:17" ht="24.75" thickBot="1">
      <c r="A74" s="178" t="s">
        <v>0</v>
      </c>
      <c r="B74" s="179" t="s">
        <v>3</v>
      </c>
      <c r="C74" s="180" t="s">
        <v>5</v>
      </c>
      <c r="D74" s="180" t="s">
        <v>7</v>
      </c>
      <c r="E74" s="180" t="s">
        <v>4</v>
      </c>
      <c r="F74" s="180" t="s">
        <v>6</v>
      </c>
      <c r="G74" s="180" t="s">
        <v>8</v>
      </c>
      <c r="H74" s="181" t="s">
        <v>30</v>
      </c>
      <c r="I74" s="179" t="s">
        <v>3</v>
      </c>
      <c r="J74" s="180" t="s">
        <v>5</v>
      </c>
      <c r="K74" s="180" t="s">
        <v>7</v>
      </c>
      <c r="L74" s="180" t="s">
        <v>4</v>
      </c>
      <c r="M74" s="180" t="s">
        <v>6</v>
      </c>
      <c r="N74" s="180" t="s">
        <v>8</v>
      </c>
      <c r="O74" s="182" t="s">
        <v>30</v>
      </c>
      <c r="P74" s="183" t="s">
        <v>0</v>
      </c>
      <c r="Q74" s="176" t="s">
        <v>45</v>
      </c>
    </row>
    <row r="75" spans="1:17" ht="12.75">
      <c r="A75" s="75" t="s">
        <v>14</v>
      </c>
      <c r="B75" s="14"/>
      <c r="C75" s="15">
        <f>AVERAGE(C10:C73)</f>
        <v>547048946.4730467</v>
      </c>
      <c r="D75" s="15">
        <f>AVERAGE(D10:D73)</f>
        <v>108.68841784468523</v>
      </c>
      <c r="E75" s="14"/>
      <c r="F75" s="26">
        <f>AVERAGE(F10:F73)</f>
        <v>2735244723.671485</v>
      </c>
      <c r="G75" s="14">
        <f>AVERAGE(G10:G73)</f>
        <v>37.1488136872498</v>
      </c>
      <c r="H75" s="66"/>
      <c r="I75" s="14"/>
      <c r="J75" s="15">
        <f>AVERAGE(J10:J73)</f>
        <v>547048946.1450466</v>
      </c>
      <c r="K75" s="15">
        <f>AVERAGE(K10:K73)</f>
        <v>38.54284745561283</v>
      </c>
      <c r="L75" s="14"/>
      <c r="M75" s="14">
        <f>AVERAGE(M10:M73)</f>
        <v>820573417.4210472</v>
      </c>
      <c r="N75" s="14">
        <f>AVERAGE(N10:N73)</f>
        <v>19.877574992475342</v>
      </c>
      <c r="O75" s="126"/>
      <c r="P75" s="132" t="s">
        <v>14</v>
      </c>
      <c r="Q75" s="177" t="e">
        <f>Modul!$W$4</f>
        <v>#DIV/0!</v>
      </c>
    </row>
    <row r="76" spans="1:16" ht="12.75">
      <c r="A76" s="76" t="s">
        <v>10</v>
      </c>
      <c r="B76" s="16"/>
      <c r="C76" s="17">
        <f>STDEV(C10:C73)</f>
        <v>551373507.2208616</v>
      </c>
      <c r="D76" s="17">
        <f>STDEV(D10:D73)</f>
        <v>129.6294692633051</v>
      </c>
      <c r="E76" s="16"/>
      <c r="F76" s="27">
        <f>STDEV(F10:F73)</f>
        <v>2756867544.8657737</v>
      </c>
      <c r="G76" s="16">
        <f>STDEV(G10:G73)</f>
        <v>38.57692589445932</v>
      </c>
      <c r="H76" s="67"/>
      <c r="I76" s="16"/>
      <c r="J76" s="17">
        <f>STDEV(J10:J73)</f>
        <v>551373507.5514545</v>
      </c>
      <c r="K76" s="17">
        <f>STDEV(K10:K73)</f>
        <v>39.99855986094878</v>
      </c>
      <c r="L76" s="16"/>
      <c r="M76" s="16">
        <f>STDEV(M10:M73)</f>
        <v>477503464.628467</v>
      </c>
      <c r="N76" s="16">
        <f>STDEV(N10:N73)</f>
        <v>34.76978155151709</v>
      </c>
      <c r="O76" s="127"/>
      <c r="P76" s="133" t="s">
        <v>10</v>
      </c>
    </row>
    <row r="77" spans="1:16" ht="12.75">
      <c r="A77" s="77" t="s">
        <v>15</v>
      </c>
      <c r="B77" s="18">
        <f aca="true" t="shared" si="2" ref="B77:G77">MAX(B10:B73)</f>
        <v>0</v>
      </c>
      <c r="C77" s="19">
        <f t="shared" si="2"/>
        <v>1094097888.829</v>
      </c>
      <c r="D77" s="19">
        <f t="shared" si="2"/>
        <v>371.6914724862211</v>
      </c>
      <c r="E77" s="18">
        <f t="shared" si="2"/>
        <v>0</v>
      </c>
      <c r="F77" s="28">
        <f t="shared" si="2"/>
        <v>5470489444.144</v>
      </c>
      <c r="G77" s="18">
        <f t="shared" si="2"/>
        <v>88.8875956122856</v>
      </c>
      <c r="H77" s="68"/>
      <c r="I77" s="18"/>
      <c r="J77" s="19">
        <f>MAX(J10:J73)</f>
        <v>1094097888.829</v>
      </c>
      <c r="K77" s="19">
        <f>MAX(K10:K73)</f>
        <v>88.5121220619231</v>
      </c>
      <c r="L77" s="18">
        <f>MAX(L10:L73)</f>
        <v>0</v>
      </c>
      <c r="M77" s="18">
        <f>MAX(M10:M73)</f>
        <v>1094097888.829</v>
      </c>
      <c r="N77" s="18">
        <f>MAX(N10:N73)</f>
        <v>88.45366928355195</v>
      </c>
      <c r="O77" s="128"/>
      <c r="P77" s="134" t="s">
        <v>15</v>
      </c>
    </row>
    <row r="78" spans="1:16" ht="12.75">
      <c r="A78" s="77" t="s">
        <v>16</v>
      </c>
      <c r="B78" s="20"/>
      <c r="C78" s="19">
        <f>MIN(C10:C73)</f>
        <v>2.82</v>
      </c>
      <c r="D78" s="19">
        <f>MIN(D10:D73)</f>
        <v>2.4692692834873428E-15</v>
      </c>
      <c r="E78" s="18">
        <f>MIN(E10:E73)</f>
        <v>0</v>
      </c>
      <c r="F78" s="28">
        <f>MIN(F10:F73)</f>
        <v>2.746</v>
      </c>
      <c r="G78" s="18">
        <f>MIN(G10:G73)</f>
        <v>2.2397000303748262E-17</v>
      </c>
      <c r="H78" s="69"/>
      <c r="I78" s="20"/>
      <c r="J78" s="19">
        <f>MIN(J10:J73)</f>
        <v>3.027</v>
      </c>
      <c r="K78" s="19">
        <f>MIN(K10:K73)</f>
        <v>6.775092591881373E-16</v>
      </c>
      <c r="L78" s="18">
        <f>MIN(L10:L73)</f>
        <v>0</v>
      </c>
      <c r="M78" s="18">
        <f>MIN(M10:M73)</f>
        <v>3.028</v>
      </c>
      <c r="N78" s="18">
        <f>MIN(N10:N73)</f>
        <v>6.775092591881373E-16</v>
      </c>
      <c r="O78" s="129"/>
      <c r="P78" s="134" t="s">
        <v>16</v>
      </c>
    </row>
    <row r="79" spans="1:16" ht="12.75">
      <c r="A79" s="77" t="s">
        <v>31</v>
      </c>
      <c r="B79" s="20"/>
      <c r="C79" s="21"/>
      <c r="D79" s="22">
        <f>COUNTIF(D10:D73,"&lt;70")</f>
        <v>32</v>
      </c>
      <c r="E79" s="20"/>
      <c r="F79" s="20"/>
      <c r="G79" s="23">
        <f>COUNTIF(G10:G73,"&lt;70")</f>
        <v>38</v>
      </c>
      <c r="H79" s="69"/>
      <c r="I79" s="20"/>
      <c r="J79" s="21"/>
      <c r="K79" s="22">
        <f>COUNTIF(K10:K73,"&lt;70")</f>
        <v>33</v>
      </c>
      <c r="L79" s="20"/>
      <c r="M79" s="20"/>
      <c r="N79" s="23">
        <f>COUNTIF(N10:N73,"&lt;70")</f>
        <v>48</v>
      </c>
      <c r="O79" s="129"/>
      <c r="P79" s="134" t="s">
        <v>31</v>
      </c>
    </row>
    <row r="80" spans="1:16" ht="12.75">
      <c r="A80" s="77" t="s">
        <v>32</v>
      </c>
      <c r="B80" s="20"/>
      <c r="C80" s="21"/>
      <c r="D80" s="22">
        <f>COUNTIF(D10:D73,"&gt;80")</f>
        <v>24</v>
      </c>
      <c r="E80" s="20"/>
      <c r="F80" s="20"/>
      <c r="G80" s="23">
        <f>COUNTIF(G10:G73,"&gt;80")</f>
        <v>2</v>
      </c>
      <c r="H80" s="69"/>
      <c r="I80" s="20"/>
      <c r="J80" s="21"/>
      <c r="K80" s="22">
        <f>COUNTIF(K10:K73,"&gt;80")</f>
        <v>9</v>
      </c>
      <c r="L80" s="20"/>
      <c r="M80" s="20"/>
      <c r="N80" s="23">
        <f>COUNTIF(N10:N73,"&gt;80")</f>
        <v>5</v>
      </c>
      <c r="O80" s="129"/>
      <c r="P80" s="134" t="s">
        <v>32</v>
      </c>
    </row>
    <row r="81" spans="1:16" ht="12.75">
      <c r="A81" s="151" t="s">
        <v>33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69"/>
      <c r="I81" s="20"/>
      <c r="J81" s="21"/>
      <c r="K81" s="21"/>
      <c r="L81" s="20"/>
      <c r="M81" s="20"/>
      <c r="N81" s="20"/>
      <c r="O81" s="129"/>
      <c r="P81" s="149" t="s">
        <v>33</v>
      </c>
    </row>
    <row r="82" spans="1:16" ht="12.75">
      <c r="A82" s="125" t="s">
        <v>39</v>
      </c>
      <c r="B82" s="24"/>
      <c r="C82" s="25"/>
      <c r="D82" s="25"/>
      <c r="E82" s="24"/>
      <c r="F82" s="24"/>
      <c r="G82" s="24"/>
      <c r="H82" s="70">
        <f>COUNTIF(H10:H73,"s")+COUNTIF(H10:H73,"s&amp;w")</f>
        <v>0</v>
      </c>
      <c r="I82" s="24"/>
      <c r="J82" s="25"/>
      <c r="K82" s="25"/>
      <c r="L82" s="24"/>
      <c r="M82" s="24"/>
      <c r="N82" s="24"/>
      <c r="O82" s="130">
        <f>COUNTIF(O10:O73,"s")</f>
        <v>0</v>
      </c>
      <c r="P82" s="150" t="s">
        <v>39</v>
      </c>
    </row>
    <row r="83" spans="1:16" ht="13.5" thickBot="1">
      <c r="A83" s="152" t="s">
        <v>34</v>
      </c>
      <c r="B83" s="24"/>
      <c r="C83" s="25"/>
      <c r="D83" s="25"/>
      <c r="E83" s="24"/>
      <c r="F83" s="24"/>
      <c r="G83" s="24"/>
      <c r="H83" s="71">
        <f>COUNTIF(H10:H73,"w")+COUNTIF(H10:H73,"s&amp;w")</f>
        <v>0</v>
      </c>
      <c r="I83" s="24"/>
      <c r="J83" s="25"/>
      <c r="K83" s="25"/>
      <c r="L83" s="24"/>
      <c r="M83" s="24"/>
      <c r="N83" s="24"/>
      <c r="O83" s="131">
        <f>COUNTIF(O10:O73,"w")</f>
        <v>0</v>
      </c>
      <c r="P83" s="135" t="s">
        <v>34</v>
      </c>
    </row>
    <row r="84" spans="1:16" ht="13.5" thickBot="1">
      <c r="A84" s="80" t="s">
        <v>9</v>
      </c>
      <c r="B84" s="207" t="s">
        <v>51</v>
      </c>
      <c r="C84" s="208"/>
      <c r="D84" s="208"/>
      <c r="E84" s="208"/>
      <c r="F84" s="208"/>
      <c r="G84" s="208"/>
      <c r="H84" s="209"/>
      <c r="I84" s="210" t="s">
        <v>52</v>
      </c>
      <c r="J84" s="208"/>
      <c r="K84" s="208"/>
      <c r="L84" s="208"/>
      <c r="M84" s="208"/>
      <c r="N84" s="208"/>
      <c r="O84" s="211"/>
      <c r="P84" s="136" t="s">
        <v>9</v>
      </c>
    </row>
    <row r="85" spans="1:16" ht="12.75">
      <c r="A85" s="79" t="s">
        <v>12</v>
      </c>
      <c r="B85" s="212" t="s">
        <v>54</v>
      </c>
      <c r="C85" s="213"/>
      <c r="N85" s="212" t="s">
        <v>54</v>
      </c>
      <c r="O85" s="213"/>
      <c r="P85" s="79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1"/>
  <sheetViews>
    <sheetView workbookViewId="0" topLeftCell="A1">
      <selection activeCell="B80" sqref="B80:C80"/>
    </sheetView>
  </sheetViews>
  <sheetFormatPr defaultColWidth="11.421875" defaultRowHeight="12.75"/>
  <cols>
    <col min="1" max="7" width="8.7109375" style="0" customWidth="1"/>
    <col min="8" max="8" width="5.7109375" style="0" customWidth="1"/>
    <col min="9" max="16" width="8.7109375" style="0" customWidth="1"/>
    <col min="21" max="21" width="11.57421875" style="0" bestFit="1" customWidth="1"/>
  </cols>
  <sheetData>
    <row r="2" spans="17:18" ht="12.75">
      <c r="Q2" s="173" t="s">
        <v>43</v>
      </c>
      <c r="R2" s="173" t="s">
        <v>44</v>
      </c>
    </row>
    <row r="3" spans="17:23" ht="12.75">
      <c r="Q3" s="174"/>
      <c r="R3" s="174"/>
      <c r="T3" s="195" t="e">
        <f>(R3-R4)/(Q4-Q3)</f>
        <v>#DIV/0!</v>
      </c>
      <c r="V3" s="195" t="e">
        <f>AVERAGE(T3:T46)</f>
        <v>#DIV/0!</v>
      </c>
      <c r="W3" s="175" t="e">
        <f>V3*60</f>
        <v>#DIV/0!</v>
      </c>
    </row>
    <row r="4" spans="17:23" ht="13.5" thickBot="1">
      <c r="Q4" s="174"/>
      <c r="R4" s="174"/>
      <c r="T4" s="195" t="e">
        <f aca="true" t="shared" si="0" ref="T4:T46">(R4-R5)/(Q5-Q4)</f>
        <v>#DIV/0!</v>
      </c>
      <c r="V4" s="196" t="e">
        <f>AVERAGE(T37:T46)</f>
        <v>#DIV/0!</v>
      </c>
      <c r="W4" s="197" t="e">
        <f>V4*60</f>
        <v>#DIV/0!</v>
      </c>
    </row>
    <row r="5" spans="1:23" ht="14.25" thickBot="1" thickTop="1">
      <c r="A5" s="222" t="s">
        <v>55</v>
      </c>
      <c r="B5" s="223"/>
      <c r="C5" s="145"/>
      <c r="D5" s="44" t="s">
        <v>20</v>
      </c>
      <c r="E5" s="43" t="s">
        <v>22</v>
      </c>
      <c r="F5" s="45" t="s">
        <v>21</v>
      </c>
      <c r="G5" s="41" t="s">
        <v>23</v>
      </c>
      <c r="I5" s="222" t="s">
        <v>56</v>
      </c>
      <c r="J5" s="223"/>
      <c r="K5" s="194"/>
      <c r="L5" s="44" t="s">
        <v>20</v>
      </c>
      <c r="M5" s="144" t="s">
        <v>40</v>
      </c>
      <c r="N5" s="45" t="s">
        <v>21</v>
      </c>
      <c r="O5" s="41" t="s">
        <v>23</v>
      </c>
      <c r="Q5" s="174"/>
      <c r="R5" s="174"/>
      <c r="T5" s="195" t="e">
        <f t="shared" si="0"/>
        <v>#DIV/0!</v>
      </c>
      <c r="V5" s="198"/>
      <c r="W5" s="199">
        <f>V5*60</f>
        <v>0</v>
      </c>
    </row>
    <row r="6" spans="1:20" ht="14.25" thickBot="1">
      <c r="A6" s="83" t="s">
        <v>9</v>
      </c>
      <c r="B6" s="204" t="s">
        <v>51</v>
      </c>
      <c r="C6" s="228"/>
      <c r="D6" s="204" t="s">
        <v>52</v>
      </c>
      <c r="E6" s="228"/>
      <c r="F6" s="81" t="s">
        <v>25</v>
      </c>
      <c r="G6" s="33" t="s">
        <v>26</v>
      </c>
      <c r="I6" s="84" t="s">
        <v>9</v>
      </c>
      <c r="J6" s="235" t="s">
        <v>51</v>
      </c>
      <c r="K6" s="236"/>
      <c r="L6" s="235" t="s">
        <v>52</v>
      </c>
      <c r="M6" s="236"/>
      <c r="N6" s="31" t="s">
        <v>25</v>
      </c>
      <c r="O6" s="49" t="s">
        <v>26</v>
      </c>
      <c r="Q6" s="174"/>
      <c r="R6" s="174"/>
      <c r="T6" s="195" t="e">
        <f t="shared" si="0"/>
        <v>#DIV/0!</v>
      </c>
    </row>
    <row r="7" spans="1:20" ht="15" thickBot="1">
      <c r="A7" s="50" t="s">
        <v>19</v>
      </c>
      <c r="B7" s="202"/>
      <c r="C7" s="202"/>
      <c r="D7" s="203"/>
      <c r="E7" s="85"/>
      <c r="F7" s="48"/>
      <c r="G7" s="33"/>
      <c r="I7" s="51"/>
      <c r="J7" s="233" t="s">
        <v>28</v>
      </c>
      <c r="K7" s="234"/>
      <c r="L7" s="233" t="s">
        <v>29</v>
      </c>
      <c r="M7" s="234"/>
      <c r="N7" s="184"/>
      <c r="O7" s="33"/>
      <c r="Q7" s="174"/>
      <c r="R7" s="174"/>
      <c r="T7" s="195" t="e">
        <f t="shared" si="0"/>
        <v>#DIV/0!</v>
      </c>
    </row>
    <row r="8" spans="1:20" ht="14.25" thickBot="1">
      <c r="A8" s="50"/>
      <c r="B8" s="239" t="s">
        <v>17</v>
      </c>
      <c r="C8" s="240"/>
      <c r="D8" s="240"/>
      <c r="E8" s="241"/>
      <c r="F8" s="32"/>
      <c r="G8" s="33"/>
      <c r="I8" s="50"/>
      <c r="J8" s="226" t="s">
        <v>24</v>
      </c>
      <c r="K8" s="232"/>
      <c r="L8" s="226" t="s">
        <v>24</v>
      </c>
      <c r="M8" s="232"/>
      <c r="N8" s="184"/>
      <c r="O8" s="33"/>
      <c r="Q8" s="174"/>
      <c r="R8" s="174"/>
      <c r="T8" s="195" t="e">
        <f t="shared" si="0"/>
        <v>#DIV/0!</v>
      </c>
    </row>
    <row r="9" spans="1:20" ht="14.25" thickBot="1">
      <c r="A9" s="46" t="s">
        <v>24</v>
      </c>
      <c r="B9" s="146" t="s">
        <v>46</v>
      </c>
      <c r="C9" s="147" t="s">
        <v>47</v>
      </c>
      <c r="D9" s="146" t="s">
        <v>48</v>
      </c>
      <c r="E9" s="148" t="s">
        <v>49</v>
      </c>
      <c r="F9" s="226" t="s">
        <v>18</v>
      </c>
      <c r="G9" s="227"/>
      <c r="I9" s="46" t="s">
        <v>27</v>
      </c>
      <c r="J9" s="86" t="s">
        <v>50</v>
      </c>
      <c r="K9" s="87" t="s">
        <v>41</v>
      </c>
      <c r="L9" s="86" t="s">
        <v>42</v>
      </c>
      <c r="M9" s="88" t="s">
        <v>53</v>
      </c>
      <c r="N9" s="229" t="s">
        <v>18</v>
      </c>
      <c r="O9" s="227"/>
      <c r="Q9" s="174"/>
      <c r="R9" s="174"/>
      <c r="T9" s="195" t="e">
        <f t="shared" si="0"/>
        <v>#DIV/0!</v>
      </c>
    </row>
    <row r="10" spans="1:20" ht="12.75">
      <c r="A10" s="34">
        <v>0</v>
      </c>
      <c r="B10" s="52"/>
      <c r="C10" s="53"/>
      <c r="D10" s="54"/>
      <c r="E10" s="53"/>
      <c r="F10" s="230"/>
      <c r="G10" s="231"/>
      <c r="I10" s="34">
        <v>5</v>
      </c>
      <c r="J10" s="52"/>
      <c r="K10" s="53"/>
      <c r="L10" s="54"/>
      <c r="M10" s="189"/>
      <c r="N10" s="35"/>
      <c r="O10" s="36"/>
      <c r="Q10" s="174"/>
      <c r="R10" s="174"/>
      <c r="T10" s="195" t="e">
        <f t="shared" si="0"/>
        <v>#DIV/0!</v>
      </c>
    </row>
    <row r="11" spans="1:20" ht="12.75">
      <c r="A11" s="37">
        <v>1</v>
      </c>
      <c r="B11" s="55"/>
      <c r="C11" s="56"/>
      <c r="D11" s="57"/>
      <c r="E11" s="56"/>
      <c r="F11" s="224"/>
      <c r="G11" s="225"/>
      <c r="I11" s="37">
        <v>6</v>
      </c>
      <c r="J11" s="55"/>
      <c r="K11" s="56"/>
      <c r="L11" s="57"/>
      <c r="M11" s="56"/>
      <c r="N11" s="185"/>
      <c r="O11" s="38"/>
      <c r="Q11" s="174"/>
      <c r="R11" s="174"/>
      <c r="T11" s="195" t="e">
        <f t="shared" si="0"/>
        <v>#DIV/0!</v>
      </c>
    </row>
    <row r="12" spans="1:20" ht="12.75">
      <c r="A12" s="37">
        <v>2</v>
      </c>
      <c r="B12" s="55"/>
      <c r="C12" s="56"/>
      <c r="D12" s="57"/>
      <c r="E12" s="56"/>
      <c r="F12" s="224"/>
      <c r="G12" s="225"/>
      <c r="I12" s="37">
        <v>10</v>
      </c>
      <c r="J12" s="55"/>
      <c r="K12" s="56"/>
      <c r="L12" s="57"/>
      <c r="M12" s="56"/>
      <c r="N12" s="185"/>
      <c r="O12" s="38"/>
      <c r="Q12" s="174"/>
      <c r="R12" s="174"/>
      <c r="T12" s="195" t="e">
        <f t="shared" si="0"/>
        <v>#DIV/0!</v>
      </c>
    </row>
    <row r="13" spans="1:20" ht="12.75">
      <c r="A13" s="37">
        <v>3</v>
      </c>
      <c r="B13" s="55"/>
      <c r="C13" s="56"/>
      <c r="D13" s="57"/>
      <c r="E13" s="56"/>
      <c r="F13" s="224"/>
      <c r="G13" s="225"/>
      <c r="I13" s="37">
        <v>15</v>
      </c>
      <c r="J13" s="55"/>
      <c r="K13" s="56"/>
      <c r="L13" s="57"/>
      <c r="M13" s="56"/>
      <c r="N13" s="185"/>
      <c r="O13" s="38"/>
      <c r="Q13" s="174"/>
      <c r="R13" s="174"/>
      <c r="T13" s="195" t="e">
        <f t="shared" si="0"/>
        <v>#DIV/0!</v>
      </c>
    </row>
    <row r="14" spans="1:20" ht="12.75">
      <c r="A14" s="37">
        <v>4</v>
      </c>
      <c r="B14" s="55"/>
      <c r="C14" s="56"/>
      <c r="D14" s="57"/>
      <c r="E14" s="56"/>
      <c r="F14" s="224"/>
      <c r="G14" s="225"/>
      <c r="I14" s="37">
        <v>20</v>
      </c>
      <c r="J14" s="55"/>
      <c r="K14" s="56"/>
      <c r="L14" s="57"/>
      <c r="M14" s="56"/>
      <c r="N14" s="185"/>
      <c r="O14" s="38"/>
      <c r="Q14" s="174"/>
      <c r="R14" s="174"/>
      <c r="T14" s="195" t="e">
        <f t="shared" si="0"/>
        <v>#DIV/0!</v>
      </c>
    </row>
    <row r="15" spans="1:20" ht="12.75">
      <c r="A15" s="37">
        <v>5</v>
      </c>
      <c r="B15" s="55"/>
      <c r="C15" s="56"/>
      <c r="D15" s="57"/>
      <c r="E15" s="56"/>
      <c r="F15" s="224"/>
      <c r="G15" s="225"/>
      <c r="I15" s="37">
        <v>25</v>
      </c>
      <c r="J15" s="55"/>
      <c r="K15" s="56"/>
      <c r="L15" s="57"/>
      <c r="M15" s="56"/>
      <c r="N15" s="185"/>
      <c r="O15" s="38"/>
      <c r="Q15" s="174"/>
      <c r="R15" s="174"/>
      <c r="T15" s="195" t="e">
        <f t="shared" si="0"/>
        <v>#DIV/0!</v>
      </c>
    </row>
    <row r="16" spans="1:20" ht="12.75">
      <c r="A16" s="37">
        <v>6</v>
      </c>
      <c r="B16" s="55"/>
      <c r="C16" s="56"/>
      <c r="D16" s="57"/>
      <c r="E16" s="56"/>
      <c r="F16" s="224"/>
      <c r="G16" s="225"/>
      <c r="I16" s="37">
        <v>30</v>
      </c>
      <c r="J16" s="55"/>
      <c r="K16" s="56"/>
      <c r="L16" s="57"/>
      <c r="M16" s="56"/>
      <c r="N16" s="185"/>
      <c r="O16" s="38"/>
      <c r="Q16" s="174"/>
      <c r="R16" s="174"/>
      <c r="T16" s="195" t="e">
        <f t="shared" si="0"/>
        <v>#DIV/0!</v>
      </c>
    </row>
    <row r="17" spans="1:20" ht="12.75">
      <c r="A17" s="37">
        <v>7</v>
      </c>
      <c r="B17" s="55"/>
      <c r="C17" s="56"/>
      <c r="D17" s="57"/>
      <c r="E17" s="56"/>
      <c r="F17" s="224"/>
      <c r="G17" s="225"/>
      <c r="I17" s="37">
        <v>35</v>
      </c>
      <c r="J17" s="55"/>
      <c r="K17" s="56"/>
      <c r="L17" s="57"/>
      <c r="M17" s="56"/>
      <c r="N17" s="185"/>
      <c r="O17" s="38"/>
      <c r="Q17" s="174"/>
      <c r="R17" s="174"/>
      <c r="T17" s="195" t="e">
        <f t="shared" si="0"/>
        <v>#DIV/0!</v>
      </c>
    </row>
    <row r="18" spans="1:20" ht="12.75">
      <c r="A18" s="37">
        <v>8</v>
      </c>
      <c r="B18" s="55"/>
      <c r="C18" s="56"/>
      <c r="D18" s="57"/>
      <c r="E18" s="56"/>
      <c r="F18" s="224"/>
      <c r="G18" s="225"/>
      <c r="I18" s="37">
        <v>40</v>
      </c>
      <c r="J18" s="55"/>
      <c r="K18" s="56"/>
      <c r="L18" s="57"/>
      <c r="M18" s="56"/>
      <c r="N18" s="186"/>
      <c r="O18" s="38"/>
      <c r="Q18" s="174"/>
      <c r="R18" s="174"/>
      <c r="T18" s="195" t="e">
        <f t="shared" si="0"/>
        <v>#DIV/0!</v>
      </c>
    </row>
    <row r="19" spans="1:20" ht="12.75">
      <c r="A19" s="37">
        <v>9</v>
      </c>
      <c r="B19" s="55"/>
      <c r="C19" s="56"/>
      <c r="D19" s="57"/>
      <c r="E19" s="56"/>
      <c r="F19" s="224"/>
      <c r="G19" s="225"/>
      <c r="I19" s="37">
        <v>45</v>
      </c>
      <c r="J19" s="55"/>
      <c r="K19" s="56"/>
      <c r="L19" s="57"/>
      <c r="M19" s="56"/>
      <c r="N19" s="186"/>
      <c r="O19" s="38"/>
      <c r="Q19" s="174"/>
      <c r="R19" s="174"/>
      <c r="T19" s="195" t="e">
        <f t="shared" si="0"/>
        <v>#DIV/0!</v>
      </c>
    </row>
    <row r="20" spans="1:20" ht="12.75">
      <c r="A20" s="37">
        <v>10</v>
      </c>
      <c r="B20" s="55"/>
      <c r="C20" s="56"/>
      <c r="D20" s="57"/>
      <c r="E20" s="56"/>
      <c r="F20" s="224"/>
      <c r="G20" s="225"/>
      <c r="I20" s="37">
        <v>50</v>
      </c>
      <c r="J20" s="55"/>
      <c r="K20" s="56"/>
      <c r="L20" s="57"/>
      <c r="M20" s="56"/>
      <c r="N20" s="185"/>
      <c r="O20" s="38"/>
      <c r="Q20" s="174"/>
      <c r="R20" s="174"/>
      <c r="T20" s="195" t="e">
        <f t="shared" si="0"/>
        <v>#DIV/0!</v>
      </c>
    </row>
    <row r="21" spans="1:20" ht="12.75">
      <c r="A21" s="37">
        <v>11</v>
      </c>
      <c r="B21" s="55"/>
      <c r="C21" s="56"/>
      <c r="D21" s="57"/>
      <c r="E21" s="56"/>
      <c r="F21" s="224"/>
      <c r="G21" s="225"/>
      <c r="I21" s="37">
        <v>55</v>
      </c>
      <c r="J21" s="55"/>
      <c r="K21" s="56"/>
      <c r="L21" s="57"/>
      <c r="M21" s="56"/>
      <c r="N21" s="4"/>
      <c r="O21" s="38"/>
      <c r="Q21" s="174"/>
      <c r="R21" s="174"/>
      <c r="T21" s="195" t="e">
        <f t="shared" si="0"/>
        <v>#DIV/0!</v>
      </c>
    </row>
    <row r="22" spans="1:20" ht="12.75">
      <c r="A22" s="37">
        <v>12</v>
      </c>
      <c r="B22" s="55"/>
      <c r="C22" s="56"/>
      <c r="D22" s="57"/>
      <c r="E22" s="56"/>
      <c r="F22" s="224"/>
      <c r="G22" s="225"/>
      <c r="I22" s="37">
        <v>60</v>
      </c>
      <c r="J22" s="55"/>
      <c r="K22" s="56"/>
      <c r="L22" s="57"/>
      <c r="M22" s="56"/>
      <c r="N22" s="186"/>
      <c r="O22" s="38"/>
      <c r="Q22" s="174"/>
      <c r="R22" s="174"/>
      <c r="T22" s="195" t="e">
        <f t="shared" si="0"/>
        <v>#DIV/0!</v>
      </c>
    </row>
    <row r="23" spans="1:20" ht="12.75">
      <c r="A23" s="37">
        <v>13</v>
      </c>
      <c r="B23" s="55"/>
      <c r="C23" s="56"/>
      <c r="D23" s="57"/>
      <c r="E23" s="56"/>
      <c r="F23" s="224"/>
      <c r="G23" s="225"/>
      <c r="I23" s="37">
        <v>65</v>
      </c>
      <c r="J23" s="55"/>
      <c r="K23" s="56"/>
      <c r="L23" s="57"/>
      <c r="M23" s="56"/>
      <c r="N23" s="186"/>
      <c r="O23" s="38"/>
      <c r="Q23" s="174"/>
      <c r="R23" s="174"/>
      <c r="T23" s="195" t="e">
        <f t="shared" si="0"/>
        <v>#DIV/0!</v>
      </c>
    </row>
    <row r="24" spans="1:20" ht="12.75">
      <c r="A24" s="37">
        <v>14</v>
      </c>
      <c r="B24" s="55"/>
      <c r="C24" s="56"/>
      <c r="D24" s="57"/>
      <c r="E24" s="56"/>
      <c r="F24" s="224"/>
      <c r="G24" s="225"/>
      <c r="I24" s="37">
        <v>70</v>
      </c>
      <c r="J24" s="55"/>
      <c r="K24" s="56"/>
      <c r="L24" s="57"/>
      <c r="M24" s="56"/>
      <c r="N24" s="186"/>
      <c r="O24" s="38"/>
      <c r="Q24" s="174"/>
      <c r="R24" s="174"/>
      <c r="T24" s="195" t="e">
        <f t="shared" si="0"/>
        <v>#DIV/0!</v>
      </c>
    </row>
    <row r="25" spans="1:20" ht="12.75">
      <c r="A25" s="37">
        <v>15</v>
      </c>
      <c r="B25" s="55"/>
      <c r="C25" s="56"/>
      <c r="D25" s="57"/>
      <c r="E25" s="56"/>
      <c r="F25" s="224"/>
      <c r="G25" s="225"/>
      <c r="I25" s="37">
        <v>75</v>
      </c>
      <c r="J25" s="55"/>
      <c r="K25" s="56"/>
      <c r="L25" s="57"/>
      <c r="M25" s="56"/>
      <c r="N25" s="186"/>
      <c r="O25" s="38"/>
      <c r="Q25" s="174"/>
      <c r="R25" s="174"/>
      <c r="T25" s="195" t="e">
        <f t="shared" si="0"/>
        <v>#DIV/0!</v>
      </c>
    </row>
    <row r="26" spans="1:20" ht="12.75">
      <c r="A26" s="37">
        <v>16</v>
      </c>
      <c r="B26" s="55"/>
      <c r="C26" s="56"/>
      <c r="D26" s="57"/>
      <c r="E26" s="56"/>
      <c r="F26" s="224"/>
      <c r="G26" s="225"/>
      <c r="I26" s="37">
        <v>80</v>
      </c>
      <c r="J26" s="55"/>
      <c r="K26" s="56"/>
      <c r="L26" s="57"/>
      <c r="M26" s="56"/>
      <c r="N26" s="185"/>
      <c r="O26" s="38"/>
      <c r="Q26" s="174"/>
      <c r="R26" s="174"/>
      <c r="T26" s="195" t="e">
        <f t="shared" si="0"/>
        <v>#DIV/0!</v>
      </c>
    </row>
    <row r="27" spans="1:20" ht="12.75">
      <c r="A27" s="37">
        <v>17</v>
      </c>
      <c r="B27" s="55"/>
      <c r="C27" s="56"/>
      <c r="D27" s="57"/>
      <c r="E27" s="56"/>
      <c r="F27" s="224"/>
      <c r="G27" s="225"/>
      <c r="I27" s="37">
        <v>85</v>
      </c>
      <c r="J27" s="55"/>
      <c r="K27" s="56"/>
      <c r="L27" s="57"/>
      <c r="M27" s="56"/>
      <c r="N27" s="4"/>
      <c r="O27" s="38"/>
      <c r="Q27" s="174"/>
      <c r="R27" s="174"/>
      <c r="T27" s="195" t="e">
        <f t="shared" si="0"/>
        <v>#DIV/0!</v>
      </c>
    </row>
    <row r="28" spans="1:20" ht="12.75">
      <c r="A28" s="37">
        <v>18</v>
      </c>
      <c r="B28" s="55"/>
      <c r="C28" s="56"/>
      <c r="D28" s="57"/>
      <c r="E28" s="56"/>
      <c r="F28" s="224"/>
      <c r="G28" s="225"/>
      <c r="I28" s="37">
        <v>86</v>
      </c>
      <c r="J28" s="55"/>
      <c r="K28" s="56"/>
      <c r="L28" s="57"/>
      <c r="M28" s="111"/>
      <c r="N28" s="185"/>
      <c r="O28" s="38"/>
      <c r="Q28" s="174"/>
      <c r="R28" s="174"/>
      <c r="T28" s="195" t="e">
        <f t="shared" si="0"/>
        <v>#DIV/0!</v>
      </c>
    </row>
    <row r="29" spans="1:20" ht="12.75">
      <c r="A29" s="37">
        <v>19</v>
      </c>
      <c r="B29" s="55"/>
      <c r="C29" s="56"/>
      <c r="D29" s="57"/>
      <c r="E29" s="56"/>
      <c r="F29" s="224"/>
      <c r="G29" s="225"/>
      <c r="I29" s="37">
        <v>90</v>
      </c>
      <c r="J29" s="55"/>
      <c r="K29" s="56"/>
      <c r="L29" s="109"/>
      <c r="M29" s="56"/>
      <c r="N29" s="4"/>
      <c r="O29" s="38"/>
      <c r="Q29" s="174"/>
      <c r="R29" s="174"/>
      <c r="T29" s="195" t="e">
        <f t="shared" si="0"/>
        <v>#DIV/0!</v>
      </c>
    </row>
    <row r="30" spans="1:20" ht="12.75">
      <c r="A30" s="37">
        <v>20</v>
      </c>
      <c r="B30" s="55"/>
      <c r="C30" s="56"/>
      <c r="D30" s="57"/>
      <c r="E30" s="56"/>
      <c r="F30" s="224"/>
      <c r="G30" s="225"/>
      <c r="I30" s="37">
        <v>95</v>
      </c>
      <c r="J30" s="55"/>
      <c r="K30" s="56"/>
      <c r="L30" s="57"/>
      <c r="M30" s="56"/>
      <c r="N30" s="185"/>
      <c r="O30" s="38"/>
      <c r="Q30" s="174"/>
      <c r="R30" s="174"/>
      <c r="T30" s="195" t="e">
        <f t="shared" si="0"/>
        <v>#DIV/0!</v>
      </c>
    </row>
    <row r="31" spans="1:20" ht="12.75">
      <c r="A31" s="37">
        <v>21</v>
      </c>
      <c r="B31" s="55"/>
      <c r="C31" s="56"/>
      <c r="D31" s="57"/>
      <c r="E31" s="56"/>
      <c r="F31" s="224"/>
      <c r="G31" s="225"/>
      <c r="I31" s="37">
        <v>100</v>
      </c>
      <c r="J31" s="55"/>
      <c r="K31" s="56"/>
      <c r="L31" s="110"/>
      <c r="M31" s="56"/>
      <c r="N31" s="4"/>
      <c r="O31" s="38"/>
      <c r="Q31" s="174"/>
      <c r="R31" s="174"/>
      <c r="T31" s="195" t="e">
        <f t="shared" si="0"/>
        <v>#DIV/0!</v>
      </c>
    </row>
    <row r="32" spans="1:20" ht="12.75">
      <c r="A32" s="37">
        <v>22</v>
      </c>
      <c r="B32" s="55"/>
      <c r="C32" s="56"/>
      <c r="D32" s="57"/>
      <c r="E32" s="56"/>
      <c r="F32" s="224"/>
      <c r="G32" s="225"/>
      <c r="I32" s="37">
        <v>105</v>
      </c>
      <c r="J32" s="55"/>
      <c r="K32" s="56"/>
      <c r="L32" s="57"/>
      <c r="M32" s="111"/>
      <c r="N32" s="186"/>
      <c r="O32" s="38"/>
      <c r="Q32" s="174"/>
      <c r="R32" s="201"/>
      <c r="T32" s="195" t="e">
        <f t="shared" si="0"/>
        <v>#DIV/0!</v>
      </c>
    </row>
    <row r="33" spans="1:20" ht="12.75">
      <c r="A33" s="37">
        <v>23</v>
      </c>
      <c r="B33" s="55"/>
      <c r="C33" s="56"/>
      <c r="D33" s="57"/>
      <c r="E33" s="56"/>
      <c r="F33" s="224"/>
      <c r="G33" s="225"/>
      <c r="I33" s="37">
        <v>110</v>
      </c>
      <c r="J33" s="55"/>
      <c r="K33" s="56"/>
      <c r="L33" s="57"/>
      <c r="M33" s="56"/>
      <c r="N33" s="186"/>
      <c r="O33" s="38"/>
      <c r="Q33" s="174"/>
      <c r="R33" s="201"/>
      <c r="T33" s="195" t="e">
        <f t="shared" si="0"/>
        <v>#DIV/0!</v>
      </c>
    </row>
    <row r="34" spans="1:20" ht="12.75">
      <c r="A34" s="37">
        <v>24</v>
      </c>
      <c r="B34" s="55"/>
      <c r="C34" s="56"/>
      <c r="D34" s="57"/>
      <c r="E34" s="56"/>
      <c r="F34" s="224"/>
      <c r="G34" s="225"/>
      <c r="I34" s="37">
        <v>115</v>
      </c>
      <c r="J34" s="55"/>
      <c r="K34" s="56"/>
      <c r="L34" s="57"/>
      <c r="M34" s="56"/>
      <c r="N34" s="186"/>
      <c r="O34" s="38"/>
      <c r="Q34" s="174"/>
      <c r="R34" s="201"/>
      <c r="T34" s="195" t="e">
        <f t="shared" si="0"/>
        <v>#DIV/0!</v>
      </c>
    </row>
    <row r="35" spans="1:20" ht="12.75">
      <c r="A35" s="37">
        <v>25</v>
      </c>
      <c r="B35" s="55"/>
      <c r="C35" s="56"/>
      <c r="D35" s="57"/>
      <c r="E35" s="56"/>
      <c r="F35" s="224"/>
      <c r="G35" s="225"/>
      <c r="I35" s="37">
        <v>120</v>
      </c>
      <c r="J35" s="55"/>
      <c r="K35" s="56"/>
      <c r="L35" s="57"/>
      <c r="M35" s="56"/>
      <c r="N35" s="186"/>
      <c r="O35" s="38"/>
      <c r="Q35" s="174"/>
      <c r="R35" s="201"/>
      <c r="T35" s="195" t="e">
        <f t="shared" si="0"/>
        <v>#DIV/0!</v>
      </c>
    </row>
    <row r="36" spans="1:20" ht="12.75">
      <c r="A36" s="37">
        <v>26</v>
      </c>
      <c r="B36" s="55"/>
      <c r="C36" s="56"/>
      <c r="D36" s="57"/>
      <c r="E36" s="56"/>
      <c r="F36" s="224"/>
      <c r="G36" s="225"/>
      <c r="I36" s="37">
        <v>125</v>
      </c>
      <c r="J36" s="55"/>
      <c r="K36" s="56"/>
      <c r="L36" s="57"/>
      <c r="M36" s="56"/>
      <c r="N36" s="185"/>
      <c r="O36" s="38"/>
      <c r="Q36" s="174"/>
      <c r="R36" s="201"/>
      <c r="T36" s="195" t="e">
        <f t="shared" si="0"/>
        <v>#DIV/0!</v>
      </c>
    </row>
    <row r="37" spans="1:20" ht="12.75">
      <c r="A37" s="37">
        <v>27</v>
      </c>
      <c r="B37" s="55"/>
      <c r="C37" s="56"/>
      <c r="D37" s="57"/>
      <c r="E37" s="56"/>
      <c r="F37" s="224"/>
      <c r="G37" s="225"/>
      <c r="I37" s="37">
        <v>130</v>
      </c>
      <c r="J37" s="55"/>
      <c r="K37" s="56"/>
      <c r="L37" s="57"/>
      <c r="M37" s="56"/>
      <c r="N37" s="186"/>
      <c r="O37" s="38"/>
      <c r="Q37" s="174"/>
      <c r="R37" s="201"/>
      <c r="T37" s="195" t="e">
        <f t="shared" si="0"/>
        <v>#DIV/0!</v>
      </c>
    </row>
    <row r="38" spans="1:20" ht="12.75">
      <c r="A38" s="37">
        <v>28</v>
      </c>
      <c r="B38" s="55"/>
      <c r="C38" s="56"/>
      <c r="D38" s="57"/>
      <c r="E38" s="56"/>
      <c r="F38" s="224"/>
      <c r="G38" s="225"/>
      <c r="I38" s="37">
        <v>135</v>
      </c>
      <c r="J38" s="55"/>
      <c r="K38" s="56"/>
      <c r="L38" s="57"/>
      <c r="M38" s="56"/>
      <c r="N38" s="186"/>
      <c r="O38" s="38"/>
      <c r="Q38" s="174"/>
      <c r="R38" s="201"/>
      <c r="T38" s="195" t="e">
        <f t="shared" si="0"/>
        <v>#DIV/0!</v>
      </c>
    </row>
    <row r="39" spans="1:20" ht="12.75">
      <c r="A39" s="37">
        <v>29</v>
      </c>
      <c r="B39" s="55"/>
      <c r="C39" s="56"/>
      <c r="D39" s="57"/>
      <c r="E39" s="56"/>
      <c r="F39" s="224"/>
      <c r="G39" s="225"/>
      <c r="I39" s="37">
        <v>140</v>
      </c>
      <c r="J39" s="55"/>
      <c r="K39" s="56"/>
      <c r="L39" s="57"/>
      <c r="M39" s="56"/>
      <c r="N39" s="185"/>
      <c r="O39" s="38"/>
      <c r="Q39" s="174"/>
      <c r="R39" s="201"/>
      <c r="T39" s="195" t="e">
        <f t="shared" si="0"/>
        <v>#DIV/0!</v>
      </c>
    </row>
    <row r="40" spans="1:20" ht="12.75">
      <c r="A40" s="37">
        <v>30</v>
      </c>
      <c r="B40" s="55"/>
      <c r="C40" s="56"/>
      <c r="D40" s="57"/>
      <c r="E40" s="56"/>
      <c r="F40" s="224"/>
      <c r="G40" s="225"/>
      <c r="I40" s="37">
        <v>145</v>
      </c>
      <c r="J40" s="55"/>
      <c r="K40" s="56"/>
      <c r="L40" s="57"/>
      <c r="M40" s="56"/>
      <c r="N40" s="186"/>
      <c r="O40" s="38"/>
      <c r="Q40" s="174"/>
      <c r="R40" s="201"/>
      <c r="T40" s="195" t="e">
        <f t="shared" si="0"/>
        <v>#DIV/0!</v>
      </c>
    </row>
    <row r="41" spans="1:20" ht="12.75">
      <c r="A41" s="37">
        <v>31</v>
      </c>
      <c r="B41" s="55"/>
      <c r="C41" s="56"/>
      <c r="D41" s="57"/>
      <c r="E41" s="56"/>
      <c r="F41" s="224"/>
      <c r="G41" s="225"/>
      <c r="I41" s="37">
        <v>150</v>
      </c>
      <c r="J41" s="55"/>
      <c r="K41" s="56"/>
      <c r="L41" s="57"/>
      <c r="M41" s="56"/>
      <c r="N41" s="185"/>
      <c r="O41" s="38"/>
      <c r="Q41" s="174"/>
      <c r="R41" s="201"/>
      <c r="T41" s="195" t="e">
        <f t="shared" si="0"/>
        <v>#DIV/0!</v>
      </c>
    </row>
    <row r="42" spans="1:20" ht="12.75">
      <c r="A42" s="37">
        <v>32</v>
      </c>
      <c r="B42" s="55"/>
      <c r="C42" s="56"/>
      <c r="D42" s="57"/>
      <c r="E42" s="56"/>
      <c r="F42" s="224"/>
      <c r="G42" s="225"/>
      <c r="I42" s="37">
        <v>155</v>
      </c>
      <c r="J42" s="55"/>
      <c r="K42" s="56"/>
      <c r="L42" s="57"/>
      <c r="M42" s="56"/>
      <c r="N42" s="185"/>
      <c r="O42" s="38"/>
      <c r="Q42" s="174"/>
      <c r="R42" s="201"/>
      <c r="T42" s="195" t="e">
        <f t="shared" si="0"/>
        <v>#DIV/0!</v>
      </c>
    </row>
    <row r="43" spans="1:20" ht="12.75">
      <c r="A43" s="37">
        <v>33</v>
      </c>
      <c r="B43" s="55"/>
      <c r="C43" s="56"/>
      <c r="D43" s="57"/>
      <c r="E43" s="56"/>
      <c r="F43" s="224"/>
      <c r="G43" s="225"/>
      <c r="I43" s="37">
        <v>160</v>
      </c>
      <c r="J43" s="55"/>
      <c r="K43" s="56"/>
      <c r="L43" s="57"/>
      <c r="M43" s="56"/>
      <c r="N43" s="185"/>
      <c r="O43" s="38"/>
      <c r="Q43" s="174"/>
      <c r="R43" s="201"/>
      <c r="T43" s="195" t="e">
        <f t="shared" si="0"/>
        <v>#DIV/0!</v>
      </c>
    </row>
    <row r="44" spans="1:20" ht="12.75">
      <c r="A44" s="37">
        <v>34</v>
      </c>
      <c r="B44" s="55"/>
      <c r="C44" s="59"/>
      <c r="D44" s="57"/>
      <c r="E44" s="56"/>
      <c r="F44" s="224"/>
      <c r="G44" s="225"/>
      <c r="I44" s="37">
        <v>165</v>
      </c>
      <c r="J44" s="55"/>
      <c r="K44" s="56"/>
      <c r="L44" s="57"/>
      <c r="M44" s="56"/>
      <c r="N44" s="185"/>
      <c r="O44" s="38"/>
      <c r="Q44" s="174"/>
      <c r="R44" s="201"/>
      <c r="T44" s="195" t="e">
        <f t="shared" si="0"/>
        <v>#DIV/0!</v>
      </c>
    </row>
    <row r="45" spans="1:20" ht="12.75">
      <c r="A45" s="37">
        <v>35</v>
      </c>
      <c r="B45" s="55"/>
      <c r="C45" s="56"/>
      <c r="D45" s="57"/>
      <c r="E45" s="56"/>
      <c r="F45" s="224"/>
      <c r="G45" s="225"/>
      <c r="I45" s="153">
        <v>166</v>
      </c>
      <c r="J45" s="154"/>
      <c r="K45" s="111"/>
      <c r="L45" s="110"/>
      <c r="M45" s="111"/>
      <c r="N45" s="185"/>
      <c r="O45" s="38"/>
      <c r="Q45" s="174"/>
      <c r="R45" s="201"/>
      <c r="T45" s="195" t="e">
        <f t="shared" si="0"/>
        <v>#DIV/0!</v>
      </c>
    </row>
    <row r="46" spans="1:20" ht="12.75">
      <c r="A46" s="37">
        <v>36</v>
      </c>
      <c r="B46" s="55"/>
      <c r="C46" s="56"/>
      <c r="D46" s="57"/>
      <c r="E46" s="56"/>
      <c r="F46" s="224"/>
      <c r="G46" s="225"/>
      <c r="I46" s="153">
        <v>166.5</v>
      </c>
      <c r="J46" s="154"/>
      <c r="K46" s="111"/>
      <c r="L46" s="110"/>
      <c r="M46" s="111"/>
      <c r="N46" s="185"/>
      <c r="O46" s="38"/>
      <c r="Q46" s="200"/>
      <c r="R46" s="201"/>
      <c r="T46" s="195" t="e">
        <f t="shared" si="0"/>
        <v>#DIV/0!</v>
      </c>
    </row>
    <row r="47" spans="1:18" ht="12.75">
      <c r="A47" s="37">
        <v>37</v>
      </c>
      <c r="B47" s="55"/>
      <c r="C47" s="56"/>
      <c r="D47" s="57"/>
      <c r="E47" s="56"/>
      <c r="F47" s="224"/>
      <c r="G47" s="225"/>
      <c r="I47" s="153">
        <v>167</v>
      </c>
      <c r="J47" s="154"/>
      <c r="K47" s="111"/>
      <c r="L47" s="110"/>
      <c r="M47" s="111"/>
      <c r="N47" s="4"/>
      <c r="O47" s="38"/>
      <c r="Q47" s="201"/>
      <c r="R47" s="201"/>
    </row>
    <row r="48" spans="1:15" ht="12.75">
      <c r="A48" s="37">
        <v>38</v>
      </c>
      <c r="B48" s="55"/>
      <c r="C48" s="56"/>
      <c r="D48" s="57"/>
      <c r="E48" s="56"/>
      <c r="F48" s="224"/>
      <c r="G48" s="225"/>
      <c r="I48" s="37">
        <v>170</v>
      </c>
      <c r="J48" s="55"/>
      <c r="K48" s="56"/>
      <c r="L48" s="57"/>
      <c r="M48" s="56"/>
      <c r="N48" s="185"/>
      <c r="O48" s="38"/>
    </row>
    <row r="49" spans="1:15" ht="12.75">
      <c r="A49" s="37">
        <v>39</v>
      </c>
      <c r="B49" s="55"/>
      <c r="C49" s="56"/>
      <c r="D49" s="57"/>
      <c r="E49" s="56"/>
      <c r="F49" s="224"/>
      <c r="G49" s="225"/>
      <c r="I49" s="37">
        <v>175</v>
      </c>
      <c r="J49" s="55"/>
      <c r="K49" s="56"/>
      <c r="L49" s="57"/>
      <c r="M49" s="56"/>
      <c r="N49" s="185"/>
      <c r="O49" s="38"/>
    </row>
    <row r="50" spans="1:15" ht="12.75">
      <c r="A50" s="37">
        <v>40</v>
      </c>
      <c r="B50" s="55"/>
      <c r="C50" s="56"/>
      <c r="D50" s="57"/>
      <c r="E50" s="56"/>
      <c r="F50" s="224"/>
      <c r="G50" s="225"/>
      <c r="I50" s="37">
        <v>180</v>
      </c>
      <c r="J50" s="55"/>
      <c r="K50" s="56"/>
      <c r="L50" s="57"/>
      <c r="M50" s="56"/>
      <c r="N50" s="185"/>
      <c r="O50" s="38"/>
    </row>
    <row r="51" spans="1:15" ht="12.75">
      <c r="A51" s="37">
        <v>41</v>
      </c>
      <c r="B51" s="55"/>
      <c r="C51" s="56"/>
      <c r="D51" s="57"/>
      <c r="E51" s="56"/>
      <c r="F51" s="224"/>
      <c r="G51" s="225"/>
      <c r="I51" s="37">
        <v>185</v>
      </c>
      <c r="J51" s="55"/>
      <c r="K51" s="56"/>
      <c r="L51" s="57"/>
      <c r="M51" s="56"/>
      <c r="N51" s="185"/>
      <c r="O51" s="38"/>
    </row>
    <row r="52" spans="1:15" ht="12.75">
      <c r="A52" s="37">
        <v>42</v>
      </c>
      <c r="B52" s="55"/>
      <c r="C52" s="56"/>
      <c r="D52" s="57"/>
      <c r="E52" s="56"/>
      <c r="F52" s="224"/>
      <c r="G52" s="225"/>
      <c r="I52" s="37">
        <v>190</v>
      </c>
      <c r="J52" s="55"/>
      <c r="K52" s="56"/>
      <c r="L52" s="57"/>
      <c r="M52" s="56"/>
      <c r="N52" s="4"/>
      <c r="O52" s="38"/>
    </row>
    <row r="53" spans="1:15" ht="12.75">
      <c r="A53" s="37">
        <v>43</v>
      </c>
      <c r="B53" s="55"/>
      <c r="C53" s="56"/>
      <c r="D53" s="57"/>
      <c r="E53" s="56"/>
      <c r="F53" s="224"/>
      <c r="G53" s="225"/>
      <c r="I53" s="37">
        <v>195</v>
      </c>
      <c r="J53" s="55"/>
      <c r="K53" s="56"/>
      <c r="L53" s="57"/>
      <c r="M53" s="56"/>
      <c r="N53" s="185"/>
      <c r="O53" s="38"/>
    </row>
    <row r="54" spans="1:15" ht="12.75">
      <c r="A54" s="37">
        <v>44</v>
      </c>
      <c r="B54" s="55"/>
      <c r="C54" s="56"/>
      <c r="D54" s="57"/>
      <c r="E54" s="56"/>
      <c r="F54" s="224"/>
      <c r="G54" s="225"/>
      <c r="I54" s="37">
        <v>200</v>
      </c>
      <c r="J54" s="55"/>
      <c r="K54" s="56"/>
      <c r="L54" s="57"/>
      <c r="M54" s="56"/>
      <c r="N54" s="185"/>
      <c r="O54" s="38"/>
    </row>
    <row r="55" spans="1:15" ht="12.75">
      <c r="A55" s="37">
        <v>45</v>
      </c>
      <c r="B55" s="55"/>
      <c r="C55" s="56"/>
      <c r="D55" s="58"/>
      <c r="E55" s="56"/>
      <c r="F55" s="224"/>
      <c r="G55" s="225"/>
      <c r="I55" s="37">
        <v>205</v>
      </c>
      <c r="J55" s="55"/>
      <c r="K55" s="56"/>
      <c r="L55" s="109"/>
      <c r="M55" s="56"/>
      <c r="N55" s="185"/>
      <c r="O55" s="38"/>
    </row>
    <row r="56" spans="1:15" ht="12.75">
      <c r="A56" s="37">
        <v>46</v>
      </c>
      <c r="B56" s="55"/>
      <c r="C56" s="56"/>
      <c r="D56" s="57"/>
      <c r="E56" s="56"/>
      <c r="F56" s="224"/>
      <c r="G56" s="225"/>
      <c r="I56" s="37">
        <v>210</v>
      </c>
      <c r="J56" s="55"/>
      <c r="K56" s="56"/>
      <c r="L56" s="57"/>
      <c r="M56" s="56"/>
      <c r="N56" s="185"/>
      <c r="O56" s="38"/>
    </row>
    <row r="57" spans="1:15" ht="12.75">
      <c r="A57" s="37">
        <v>47</v>
      </c>
      <c r="B57" s="55"/>
      <c r="C57" s="56"/>
      <c r="D57" s="57"/>
      <c r="E57" s="56"/>
      <c r="F57" s="224"/>
      <c r="G57" s="225"/>
      <c r="I57" s="37">
        <v>215</v>
      </c>
      <c r="J57" s="55"/>
      <c r="K57" s="56"/>
      <c r="L57" s="109"/>
      <c r="M57" s="56"/>
      <c r="N57" s="185"/>
      <c r="O57" s="38"/>
    </row>
    <row r="58" spans="1:15" ht="12.75">
      <c r="A58" s="37">
        <v>48</v>
      </c>
      <c r="B58" s="55"/>
      <c r="C58" s="56"/>
      <c r="D58" s="57"/>
      <c r="E58" s="56"/>
      <c r="F58" s="224"/>
      <c r="G58" s="225"/>
      <c r="I58" s="37">
        <v>220</v>
      </c>
      <c r="J58" s="55"/>
      <c r="K58" s="56"/>
      <c r="L58" s="57"/>
      <c r="M58" s="56"/>
      <c r="N58" s="185"/>
      <c r="O58" s="38"/>
    </row>
    <row r="59" spans="1:15" ht="12.75">
      <c r="A59" s="37">
        <v>49</v>
      </c>
      <c r="B59" s="55"/>
      <c r="C59" s="56"/>
      <c r="D59" s="57"/>
      <c r="E59" s="56"/>
      <c r="F59" s="224"/>
      <c r="G59" s="225"/>
      <c r="I59" s="37">
        <v>225</v>
      </c>
      <c r="J59" s="55"/>
      <c r="K59" s="56"/>
      <c r="L59" s="57"/>
      <c r="M59" s="56"/>
      <c r="N59" s="185"/>
      <c r="O59" s="38"/>
    </row>
    <row r="60" spans="1:15" ht="12.75">
      <c r="A60" s="37">
        <v>50</v>
      </c>
      <c r="B60" s="55"/>
      <c r="C60" s="56"/>
      <c r="D60" s="57"/>
      <c r="E60" s="56"/>
      <c r="F60" s="224"/>
      <c r="G60" s="225"/>
      <c r="I60" s="37">
        <v>230</v>
      </c>
      <c r="J60" s="55"/>
      <c r="K60" s="56"/>
      <c r="L60" s="110"/>
      <c r="M60" s="111"/>
      <c r="N60" s="185"/>
      <c r="O60" s="38"/>
    </row>
    <row r="61" spans="1:15" ht="12.75">
      <c r="A61" s="37">
        <v>51</v>
      </c>
      <c r="B61" s="55"/>
      <c r="C61" s="56"/>
      <c r="D61" s="57"/>
      <c r="E61" s="56"/>
      <c r="F61" s="224"/>
      <c r="G61" s="225"/>
      <c r="I61" s="37">
        <v>235</v>
      </c>
      <c r="J61" s="55"/>
      <c r="K61" s="56"/>
      <c r="L61" s="57"/>
      <c r="M61" s="56"/>
      <c r="N61" s="185"/>
      <c r="O61" s="38"/>
    </row>
    <row r="62" spans="1:15" ht="12.75">
      <c r="A62" s="37">
        <v>52</v>
      </c>
      <c r="B62" s="55"/>
      <c r="C62" s="56"/>
      <c r="D62" s="57"/>
      <c r="E62" s="56"/>
      <c r="F62" s="224"/>
      <c r="G62" s="225"/>
      <c r="I62" s="37">
        <v>240</v>
      </c>
      <c r="J62" s="55"/>
      <c r="K62" s="56"/>
      <c r="L62" s="110"/>
      <c r="M62" s="111"/>
      <c r="N62" s="185"/>
      <c r="O62" s="38"/>
    </row>
    <row r="63" spans="1:15" ht="12.75">
      <c r="A63" s="37">
        <v>53</v>
      </c>
      <c r="B63" s="55"/>
      <c r="C63" s="56"/>
      <c r="D63" s="57"/>
      <c r="E63" s="56"/>
      <c r="F63" s="224"/>
      <c r="G63" s="225"/>
      <c r="I63" s="37">
        <v>245</v>
      </c>
      <c r="J63" s="55"/>
      <c r="K63" s="56"/>
      <c r="L63" s="57"/>
      <c r="M63" s="56"/>
      <c r="N63" s="185"/>
      <c r="O63" s="38"/>
    </row>
    <row r="64" spans="1:15" ht="12.75">
      <c r="A64" s="37">
        <v>54</v>
      </c>
      <c r="B64" s="55"/>
      <c r="C64" s="56"/>
      <c r="D64" s="57"/>
      <c r="E64" s="56"/>
      <c r="F64" s="224"/>
      <c r="G64" s="225"/>
      <c r="I64" s="153">
        <v>247</v>
      </c>
      <c r="J64" s="154"/>
      <c r="K64" s="111"/>
      <c r="L64" s="110"/>
      <c r="M64" s="111"/>
      <c r="N64" s="187"/>
      <c r="O64" s="38"/>
    </row>
    <row r="65" spans="1:15" ht="12.75">
      <c r="A65" s="37">
        <v>55</v>
      </c>
      <c r="B65" s="55"/>
      <c r="C65" s="56"/>
      <c r="D65" s="57"/>
      <c r="E65" s="56"/>
      <c r="F65" s="224"/>
      <c r="G65" s="225"/>
      <c r="I65" s="37"/>
      <c r="J65" s="55"/>
      <c r="K65" s="56"/>
      <c r="L65" s="60"/>
      <c r="M65" s="61"/>
      <c r="N65" s="187"/>
      <c r="O65" s="38"/>
    </row>
    <row r="66" spans="1:15" ht="12.75">
      <c r="A66" s="37">
        <v>56</v>
      </c>
      <c r="B66" s="55"/>
      <c r="C66" s="56"/>
      <c r="D66" s="57"/>
      <c r="E66" s="56"/>
      <c r="F66" s="224"/>
      <c r="G66" s="225"/>
      <c r="I66" s="37"/>
      <c r="J66" s="55"/>
      <c r="K66" s="56"/>
      <c r="L66" s="60"/>
      <c r="M66" s="61"/>
      <c r="N66" s="4"/>
      <c r="O66" s="38"/>
    </row>
    <row r="67" spans="1:15" ht="12.75">
      <c r="A67" s="37">
        <v>57</v>
      </c>
      <c r="B67" s="55"/>
      <c r="C67" s="56"/>
      <c r="D67" s="57"/>
      <c r="E67" s="56"/>
      <c r="F67" s="224"/>
      <c r="G67" s="225"/>
      <c r="I67" s="37"/>
      <c r="J67" s="55"/>
      <c r="K67" s="56"/>
      <c r="L67" s="60"/>
      <c r="M67" s="61"/>
      <c r="N67" s="185"/>
      <c r="O67" s="38"/>
    </row>
    <row r="68" spans="1:15" ht="12.75">
      <c r="A68" s="37">
        <v>58</v>
      </c>
      <c r="B68" s="55"/>
      <c r="C68" s="56"/>
      <c r="D68" s="57"/>
      <c r="E68" s="114"/>
      <c r="F68" s="224"/>
      <c r="G68" s="225"/>
      <c r="I68" s="37"/>
      <c r="J68" s="55"/>
      <c r="K68" s="56"/>
      <c r="L68" s="60"/>
      <c r="M68" s="61"/>
      <c r="N68" s="185"/>
      <c r="O68" s="38"/>
    </row>
    <row r="69" spans="1:15" ht="12.75">
      <c r="A69" s="37">
        <v>59</v>
      </c>
      <c r="B69" s="55"/>
      <c r="C69" s="56"/>
      <c r="D69" s="57"/>
      <c r="E69" s="56"/>
      <c r="F69" s="224"/>
      <c r="G69" s="225"/>
      <c r="I69" s="37"/>
      <c r="J69" s="55"/>
      <c r="K69" s="56"/>
      <c r="L69" s="60"/>
      <c r="M69" s="61"/>
      <c r="N69" s="4"/>
      <c r="O69" s="38"/>
    </row>
    <row r="70" spans="1:15" ht="12.75">
      <c r="A70" s="37">
        <v>60</v>
      </c>
      <c r="B70" s="55"/>
      <c r="C70" s="56"/>
      <c r="D70" s="57"/>
      <c r="E70" s="56"/>
      <c r="F70" s="224"/>
      <c r="G70" s="225"/>
      <c r="I70" s="37"/>
      <c r="J70" s="55"/>
      <c r="K70" s="56"/>
      <c r="L70" s="60"/>
      <c r="M70" s="61"/>
      <c r="N70" s="185"/>
      <c r="O70" s="38"/>
    </row>
    <row r="71" spans="1:15" ht="12.75">
      <c r="A71" s="37">
        <v>61</v>
      </c>
      <c r="B71" s="55"/>
      <c r="C71" s="55"/>
      <c r="D71" s="55"/>
      <c r="E71" s="56"/>
      <c r="F71" s="224"/>
      <c r="G71" s="225"/>
      <c r="I71" s="37"/>
      <c r="J71" s="55"/>
      <c r="K71" s="56"/>
      <c r="L71" s="60"/>
      <c r="M71" s="61"/>
      <c r="N71" s="185"/>
      <c r="O71" s="38"/>
    </row>
    <row r="72" spans="1:15" ht="12.75">
      <c r="A72" s="37">
        <v>62</v>
      </c>
      <c r="B72" s="55"/>
      <c r="C72" s="55"/>
      <c r="D72" s="55"/>
      <c r="E72" s="56"/>
      <c r="F72" s="224"/>
      <c r="G72" s="225"/>
      <c r="I72" s="37"/>
      <c r="J72" s="55"/>
      <c r="K72" s="56"/>
      <c r="L72" s="60"/>
      <c r="M72" s="61"/>
      <c r="N72" s="185"/>
      <c r="O72" s="38"/>
    </row>
    <row r="73" spans="1:15" ht="13.5" thickBot="1">
      <c r="A73" s="39">
        <v>63</v>
      </c>
      <c r="B73" s="55"/>
      <c r="C73" s="42"/>
      <c r="D73" s="82"/>
      <c r="E73" s="42"/>
      <c r="F73" s="237"/>
      <c r="G73" s="238"/>
      <c r="I73" s="39"/>
      <c r="J73" s="62"/>
      <c r="K73" s="63"/>
      <c r="L73" s="64"/>
      <c r="M73" s="65"/>
      <c r="N73" s="188"/>
      <c r="O73" s="40"/>
    </row>
    <row r="74" spans="1:5" ht="14.25" thickBot="1" thickTop="1">
      <c r="A74" s="89"/>
      <c r="B74" s="89"/>
      <c r="C74" s="89"/>
      <c r="D74" s="89"/>
      <c r="E74" s="89"/>
    </row>
    <row r="75" spans="1:13" ht="14.25" thickBot="1">
      <c r="A75" s="93" t="s">
        <v>17</v>
      </c>
      <c r="B75" s="90" t="s">
        <v>35</v>
      </c>
      <c r="C75" s="98" t="s">
        <v>36</v>
      </c>
      <c r="D75" s="91" t="s">
        <v>37</v>
      </c>
      <c r="E75" s="92" t="s">
        <v>38</v>
      </c>
      <c r="I75" s="112" t="s">
        <v>24</v>
      </c>
      <c r="J75" s="91" t="s">
        <v>41</v>
      </c>
      <c r="K75" s="98"/>
      <c r="L75" s="90" t="s">
        <v>42</v>
      </c>
      <c r="M75" s="92" t="s">
        <v>42</v>
      </c>
    </row>
    <row r="76" spans="1:13" ht="12.75">
      <c r="A76" s="94" t="s">
        <v>14</v>
      </c>
      <c r="B76" s="100" t="e">
        <f>AVERAGE(B10:B73)</f>
        <v>#DIV/0!</v>
      </c>
      <c r="C76" s="101" t="e">
        <f>AVERAGE(C10:C73)</f>
        <v>#DIV/0!</v>
      </c>
      <c r="D76" s="102" t="e">
        <f>AVERAGE(D10:D73)</f>
        <v>#DIV/0!</v>
      </c>
      <c r="E76" s="101" t="e">
        <f>AVERAGE(E10:E73)</f>
        <v>#DIV/0!</v>
      </c>
      <c r="I76" s="113" t="s">
        <v>14</v>
      </c>
      <c r="J76" s="137"/>
      <c r="K76" s="141"/>
      <c r="L76" s="137" t="e">
        <f>AVERAGE(L10:L64)</f>
        <v>#DIV/0!</v>
      </c>
      <c r="M76" s="190"/>
    </row>
    <row r="77" spans="1:13" ht="12.75">
      <c r="A77" s="95" t="s">
        <v>10</v>
      </c>
      <c r="B77" s="103" t="e">
        <f>STDEV(B10:B73)</f>
        <v>#DIV/0!</v>
      </c>
      <c r="C77" s="104" t="e">
        <f>STDEV(C10:C73)</f>
        <v>#DIV/0!</v>
      </c>
      <c r="D77" s="105" t="e">
        <f>STDEV(D10:D73)</f>
        <v>#DIV/0!</v>
      </c>
      <c r="E77" s="104" t="e">
        <f>STDEV(E10:E73)</f>
        <v>#DIV/0!</v>
      </c>
      <c r="I77" s="95" t="s">
        <v>10</v>
      </c>
      <c r="J77" s="138"/>
      <c r="K77" s="142"/>
      <c r="L77" s="138" t="e">
        <f>STDEV(L10:L64)</f>
        <v>#DIV/0!</v>
      </c>
      <c r="M77" s="191"/>
    </row>
    <row r="78" spans="1:13" ht="12.75">
      <c r="A78" s="96" t="s">
        <v>15</v>
      </c>
      <c r="B78" s="106">
        <f>MAX(B10:B73)</f>
        <v>0</v>
      </c>
      <c r="C78" s="107">
        <f>MAX(C10:C73)</f>
        <v>0</v>
      </c>
      <c r="D78" s="108">
        <f>MAX(D10:D73)</f>
        <v>0</v>
      </c>
      <c r="E78" s="107">
        <f>MAX(E10:E73)</f>
        <v>0</v>
      </c>
      <c r="I78" s="96" t="s">
        <v>15</v>
      </c>
      <c r="J78" s="139">
        <f>MAX(J10:J64)</f>
        <v>0</v>
      </c>
      <c r="K78" s="143"/>
      <c r="L78" s="139">
        <f>MAX(L10:L64)</f>
        <v>0</v>
      </c>
      <c r="M78" s="192">
        <f>MAX(M10:M64)</f>
        <v>0</v>
      </c>
    </row>
    <row r="79" spans="1:13" ht="13.5" thickBot="1">
      <c r="A79" s="97" t="s">
        <v>16</v>
      </c>
      <c r="B79" s="115">
        <f>MIN(B10:B73)</f>
        <v>0</v>
      </c>
      <c r="C79" s="116">
        <f>MIN(C10:C73)</f>
        <v>0</v>
      </c>
      <c r="D79" s="117">
        <f>MIN(D10:D73)</f>
        <v>0</v>
      </c>
      <c r="E79" s="116">
        <f>MIN(E10:E73)</f>
        <v>0</v>
      </c>
      <c r="I79" s="96" t="s">
        <v>16</v>
      </c>
      <c r="J79" s="140">
        <f>MIN(J10:J64)</f>
        <v>0</v>
      </c>
      <c r="K79" s="143"/>
      <c r="L79" s="140">
        <f>MIN(L10:L64)</f>
        <v>0</v>
      </c>
      <c r="M79" s="193">
        <f>MIN(M10:M64)</f>
        <v>0</v>
      </c>
    </row>
    <row r="80" spans="1:13" ht="13.5" thickBot="1">
      <c r="A80" s="99" t="s">
        <v>9</v>
      </c>
      <c r="B80" s="220" t="s">
        <v>51</v>
      </c>
      <c r="C80" s="244"/>
      <c r="D80" s="220" t="s">
        <v>52</v>
      </c>
      <c r="E80" s="244"/>
      <c r="I80" s="99" t="s">
        <v>9</v>
      </c>
      <c r="J80" s="220" t="s">
        <v>51</v>
      </c>
      <c r="K80" s="221"/>
      <c r="L80" s="220" t="s">
        <v>52</v>
      </c>
      <c r="M80" s="221"/>
    </row>
    <row r="81" spans="1:10" ht="13.5" thickBot="1">
      <c r="A81" s="242" t="s">
        <v>56</v>
      </c>
      <c r="B81" s="243"/>
      <c r="I81" s="242" t="s">
        <v>56</v>
      </c>
      <c r="J81" s="243"/>
    </row>
  </sheetData>
  <mergeCells count="83">
    <mergeCell ref="I81:J81"/>
    <mergeCell ref="B80:C80"/>
    <mergeCell ref="D80:E80"/>
    <mergeCell ref="A81:B81"/>
    <mergeCell ref="J80:K80"/>
    <mergeCell ref="F72:G72"/>
    <mergeCell ref="F73:G73"/>
    <mergeCell ref="B8:E8"/>
    <mergeCell ref="F68:G68"/>
    <mergeCell ref="F69:G69"/>
    <mergeCell ref="F70:G70"/>
    <mergeCell ref="F71:G71"/>
    <mergeCell ref="F64:G64"/>
    <mergeCell ref="F65:G65"/>
    <mergeCell ref="F66:G66"/>
    <mergeCell ref="F67:G67"/>
    <mergeCell ref="F60:G60"/>
    <mergeCell ref="F61:G61"/>
    <mergeCell ref="F62:G62"/>
    <mergeCell ref="F63:G63"/>
    <mergeCell ref="F56:G56"/>
    <mergeCell ref="F57:G57"/>
    <mergeCell ref="F58:G58"/>
    <mergeCell ref="F59:G59"/>
    <mergeCell ref="F52:G52"/>
    <mergeCell ref="F53:G53"/>
    <mergeCell ref="F54:G54"/>
    <mergeCell ref="F55:G55"/>
    <mergeCell ref="F48:G48"/>
    <mergeCell ref="F49:G49"/>
    <mergeCell ref="F50:G50"/>
    <mergeCell ref="F51:G51"/>
    <mergeCell ref="F44:G44"/>
    <mergeCell ref="F45:G45"/>
    <mergeCell ref="F46:G46"/>
    <mergeCell ref="F47:G47"/>
    <mergeCell ref="F40:G40"/>
    <mergeCell ref="F41:G41"/>
    <mergeCell ref="F42:G42"/>
    <mergeCell ref="F43:G43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6:G16"/>
    <mergeCell ref="F17:G17"/>
    <mergeCell ref="F18:G18"/>
    <mergeCell ref="F19:G19"/>
    <mergeCell ref="N9:O9"/>
    <mergeCell ref="I5:J5"/>
    <mergeCell ref="F10:G10"/>
    <mergeCell ref="J8:K8"/>
    <mergeCell ref="L8:M8"/>
    <mergeCell ref="J7:K7"/>
    <mergeCell ref="L7:M7"/>
    <mergeCell ref="J6:K6"/>
    <mergeCell ref="L6:M6"/>
    <mergeCell ref="L80:M80"/>
    <mergeCell ref="A5:B5"/>
    <mergeCell ref="F15:G15"/>
    <mergeCell ref="F9:G9"/>
    <mergeCell ref="D6:E6"/>
    <mergeCell ref="B6:C6"/>
    <mergeCell ref="F11:G11"/>
    <mergeCell ref="F12:G12"/>
    <mergeCell ref="F13:G13"/>
    <mergeCell ref="F14:G14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2004-11-26T13:58:59Z</dcterms:modified>
  <cp:category/>
  <cp:version/>
  <cp:contentType/>
  <cp:contentStatus/>
</cp:coreProperties>
</file>