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7530" windowHeight="4815" activeTab="0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23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224 nA</t>
        </r>
      </text>
    </comment>
    <comment ref="B69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Kurzschluss</t>
        </r>
      </text>
    </comment>
    <comment ref="B6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45 nA</t>
        </r>
      </text>
    </comment>
  </commentList>
</comments>
</file>

<file path=xl/sharedStrings.xml><?xml version="1.0" encoding="utf-8"?>
<sst xmlns="http://schemas.openxmlformats.org/spreadsheetml/2006/main" count="149" uniqueCount="64">
  <si>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</si>
  <si>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</si>
  <si>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</si>
  <si>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</si>
  <si>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</si>
  <si>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</si>
  <si>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</si>
  <si>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</si>
  <si>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</si>
  <si>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</si>
  <si>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</si>
  <si>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</si>
  <si>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</si>
  <si>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</si>
  <si>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</si>
  <si>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</si>
  <si>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</si>
  <si>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</si>
  <si>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</si>
  <si>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t>MODULE    FM_Hd_02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</si>
  <si>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</si>
  <si>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</si>
  <si>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</si>
  <si>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</si>
  <si>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</si>
  <si>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</si>
  <si>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</si>
  <si>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</si>
  <si>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</si>
  <si>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t>BL-22</t>
  </si>
  <si>
    <t>AU-59</t>
  </si>
  <si>
    <t>AU-60</t>
  </si>
  <si>
    <t>BL-04</t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</si>
  <si>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</si>
  <si>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</si>
  <si>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</si>
  <si>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</si>
  <si>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</si>
  <si>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</si>
  <si>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</si>
  <si>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 cm</t>
  </si>
  <si>
    <t>AU-126,5 cm</t>
  </si>
  <si>
    <t>BL-126,5 cm</t>
  </si>
  <si>
    <t>BU-126,5 cm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</si>
  <si>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</si>
  <si>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</si>
  <si>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</si>
  <si>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</si>
  <si>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</si>
  <si>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</si>
  <si>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BL-06</t>
  </si>
  <si>
    <t>BL-07</t>
  </si>
  <si>
    <t>AU-</t>
  </si>
  <si>
    <t>MODULE    FM_Hd_05</t>
  </si>
  <si>
    <t>Date:30.06-</t>
  </si>
  <si>
    <t>Date:30.06</t>
  </si>
  <si>
    <t>A_019</t>
  </si>
  <si>
    <t>B_052</t>
  </si>
  <si>
    <t>BL-</t>
  </si>
  <si>
    <t>BL_</t>
  </si>
  <si>
    <t>FM_Hd_05</t>
  </si>
  <si>
    <t>A019</t>
  </si>
  <si>
    <t>B052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</si>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</sst>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8"/>
      <color indexed="10"/>
      <name val="Arial"/>
      <family val="0"/>
    </font>
    <font>
      <sz val="9.25"/>
      <name val="Arial"/>
      <family val="0"/>
    </font>
    <font>
      <sz val="6"/>
      <name val="Arial"/>
      <family val="2"/>
    </font>
    <font>
      <b/>
      <sz val="8"/>
      <color indexed="16"/>
      <name val="Arial"/>
      <family val="2"/>
    </font>
    <font>
      <sz val="11.75"/>
      <name val="Arial"/>
      <family val="0"/>
    </font>
    <font>
      <sz val="10.25"/>
      <name val="Arial"/>
      <family val="0"/>
    </font>
    <font>
      <sz val="7.25"/>
      <name val="Arial"/>
      <family val="2"/>
    </font>
    <font>
      <sz val="8.5"/>
      <name val="Arial"/>
      <family val="2"/>
    </font>
    <font>
      <sz val="8.25"/>
      <name val="Arial"/>
      <family val="2"/>
    </font>
    <font>
      <b/>
      <sz val="8.75"/>
      <name val="Arial"/>
      <family val="2"/>
    </font>
    <font>
      <b/>
      <sz val="9.25"/>
      <name val="Arial"/>
      <family val="2"/>
    </font>
    <font>
      <b/>
      <vertAlign val="subscript"/>
      <sz val="9.25"/>
      <name val="Arial"/>
      <family val="2"/>
    </font>
    <font>
      <sz val="9.75"/>
      <name val="Arial"/>
      <family val="0"/>
    </font>
    <font>
      <b/>
      <sz val="8.25"/>
      <name val="Arial"/>
      <family val="2"/>
    </font>
    <font>
      <b/>
      <vertAlign val="subscript"/>
      <sz val="8.7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20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21" fillId="2" borderId="6" xfId="0" applyNumberFormat="1" applyFont="1" applyFill="1" applyBorder="1" applyAlignment="1">
      <alignment horizontal="center"/>
    </xf>
    <xf numFmtId="165" fontId="21" fillId="2" borderId="7" xfId="0" applyNumberFormat="1" applyFont="1" applyFill="1" applyBorder="1" applyAlignment="1">
      <alignment horizontal="center"/>
    </xf>
    <xf numFmtId="165" fontId="21" fillId="2" borderId="8" xfId="0" applyNumberFormat="1" applyFont="1" applyFill="1" applyBorder="1" applyAlignment="1">
      <alignment horizontal="center"/>
    </xf>
    <xf numFmtId="165" fontId="21" fillId="2" borderId="9" xfId="0" applyNumberFormat="1" applyFont="1" applyFill="1" applyBorder="1" applyAlignment="1">
      <alignment horizontal="center"/>
    </xf>
    <xf numFmtId="165" fontId="21" fillId="2" borderId="10" xfId="0" applyNumberFormat="1" applyFont="1" applyFill="1" applyBorder="1" applyAlignment="1">
      <alignment horizontal="center"/>
    </xf>
    <xf numFmtId="165" fontId="21" fillId="2" borderId="11" xfId="0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1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6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2" fontId="21" fillId="2" borderId="6" xfId="0" applyNumberFormat="1" applyFont="1" applyFill="1" applyBorder="1" applyAlignment="1">
      <alignment horizontal="center"/>
    </xf>
    <xf numFmtId="2" fontId="21" fillId="2" borderId="8" xfId="0" applyNumberFormat="1" applyFont="1" applyFill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8" fillId="0" borderId="22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0" fontId="22" fillId="2" borderId="45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22" fillId="2" borderId="47" xfId="0" applyFont="1" applyFill="1" applyBorder="1" applyAlignment="1">
      <alignment horizontal="center"/>
    </xf>
    <xf numFmtId="0" fontId="22" fillId="2" borderId="47" xfId="0" applyFont="1" applyFill="1" applyBorder="1" applyAlignment="1">
      <alignment/>
    </xf>
    <xf numFmtId="0" fontId="24" fillId="2" borderId="48" xfId="0" applyFont="1" applyFill="1" applyBorder="1" applyAlignment="1">
      <alignment horizontal="center"/>
    </xf>
    <xf numFmtId="0" fontId="24" fillId="2" borderId="49" xfId="0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6" fillId="3" borderId="52" xfId="0" applyFont="1" applyFill="1" applyBorder="1" applyAlignment="1">
      <alignment horizontal="center"/>
    </xf>
    <xf numFmtId="0" fontId="29" fillId="3" borderId="53" xfId="0" applyFont="1" applyFill="1" applyBorder="1" applyAlignment="1">
      <alignment horizontal="center"/>
    </xf>
    <xf numFmtId="0" fontId="26" fillId="3" borderId="54" xfId="0" applyFont="1" applyFill="1" applyBorder="1" applyAlignment="1">
      <alignment horizontal="center"/>
    </xf>
    <xf numFmtId="0" fontId="20" fillId="4" borderId="55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7" fillId="4" borderId="57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26" fillId="0" borderId="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/>
    </xf>
    <xf numFmtId="0" fontId="23" fillId="3" borderId="65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26" fillId="0" borderId="68" xfId="0" applyFont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165" fontId="36" fillId="2" borderId="69" xfId="0" applyNumberFormat="1" applyFont="1" applyFill="1" applyBorder="1" applyAlignment="1">
      <alignment horizontal="center"/>
    </xf>
    <xf numFmtId="165" fontId="36" fillId="2" borderId="70" xfId="0" applyNumberFormat="1" applyFont="1" applyFill="1" applyBorder="1" applyAlignment="1">
      <alignment horizontal="center"/>
    </xf>
    <xf numFmtId="165" fontId="36" fillId="2" borderId="6" xfId="0" applyNumberFormat="1" applyFont="1" applyFill="1" applyBorder="1" applyAlignment="1">
      <alignment horizontal="center"/>
    </xf>
    <xf numFmtId="165" fontId="36" fillId="2" borderId="71" xfId="0" applyNumberFormat="1" applyFont="1" applyFill="1" applyBorder="1" applyAlignment="1">
      <alignment horizontal="center"/>
    </xf>
    <xf numFmtId="165" fontId="36" fillId="2" borderId="72" xfId="0" applyNumberFormat="1" applyFont="1" applyFill="1" applyBorder="1" applyAlignment="1">
      <alignment horizontal="center"/>
    </xf>
    <xf numFmtId="165" fontId="36" fillId="2" borderId="8" xfId="0" applyNumberFormat="1" applyFont="1" applyFill="1" applyBorder="1" applyAlignment="1">
      <alignment horizontal="center"/>
    </xf>
    <xf numFmtId="165" fontId="36" fillId="2" borderId="73" xfId="0" applyNumberFormat="1" applyFont="1" applyFill="1" applyBorder="1" applyAlignment="1">
      <alignment horizontal="center"/>
    </xf>
    <xf numFmtId="165" fontId="36" fillId="2" borderId="74" xfId="0" applyNumberFormat="1" applyFont="1" applyFill="1" applyBorder="1" applyAlignment="1">
      <alignment horizontal="center"/>
    </xf>
    <xf numFmtId="165" fontId="36" fillId="2" borderId="10" xfId="0" applyNumberFormat="1" applyFont="1" applyFill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3" borderId="75" xfId="0" applyFont="1" applyFill="1" applyBorder="1" applyAlignment="1">
      <alignment horizontal="center"/>
    </xf>
    <xf numFmtId="1" fontId="33" fillId="0" borderId="40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5" fontId="36" fillId="2" borderId="76" xfId="0" applyNumberFormat="1" applyFont="1" applyFill="1" applyBorder="1" applyAlignment="1">
      <alignment horizontal="center"/>
    </xf>
    <xf numFmtId="165" fontId="36" fillId="2" borderId="77" xfId="0" applyNumberFormat="1" applyFont="1" applyFill="1" applyBorder="1" applyAlignment="1">
      <alignment horizontal="center"/>
    </xf>
    <xf numFmtId="165" fontId="36" fillId="2" borderId="78" xfId="0" applyNumberFormat="1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165" fontId="13" fillId="5" borderId="38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8" fillId="3" borderId="81" xfId="0" applyFont="1" applyFill="1" applyBorder="1" applyAlignment="1">
      <alignment horizontal="left"/>
    </xf>
    <xf numFmtId="0" fontId="22" fillId="2" borderId="82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24" fillId="2" borderId="7" xfId="0" applyFont="1" applyFill="1" applyBorder="1" applyAlignment="1">
      <alignment horizontal="center"/>
    </xf>
    <xf numFmtId="0" fontId="24" fillId="2" borderId="83" xfId="0" applyFont="1" applyFill="1" applyBorder="1" applyAlignment="1">
      <alignment horizontal="center"/>
    </xf>
    <xf numFmtId="0" fontId="26" fillId="3" borderId="84" xfId="0" applyFont="1" applyFill="1" applyBorder="1" applyAlignment="1">
      <alignment horizontal="center"/>
    </xf>
    <xf numFmtId="0" fontId="29" fillId="3" borderId="85" xfId="0" applyFont="1" applyFill="1" applyBorder="1" applyAlignment="1">
      <alignment horizontal="center"/>
    </xf>
    <xf numFmtId="0" fontId="26" fillId="3" borderId="86" xfId="0" applyFont="1" applyFill="1" applyBorder="1" applyAlignment="1">
      <alignment horizontal="center"/>
    </xf>
    <xf numFmtId="0" fontId="48" fillId="3" borderId="87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26" fillId="4" borderId="88" xfId="0" applyFont="1" applyFill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1" fontId="36" fillId="2" borderId="92" xfId="0" applyNumberFormat="1" applyFont="1" applyFill="1" applyBorder="1" applyAlignment="1">
      <alignment horizontal="center"/>
    </xf>
    <xf numFmtId="1" fontId="36" fillId="2" borderId="93" xfId="0" applyNumberFormat="1" applyFont="1" applyFill="1" applyBorder="1" applyAlignment="1">
      <alignment horizontal="center"/>
    </xf>
    <xf numFmtId="1" fontId="36" fillId="2" borderId="94" xfId="0" applyNumberFormat="1" applyFont="1" applyFill="1" applyBorder="1" applyAlignment="1">
      <alignment horizontal="center"/>
    </xf>
    <xf numFmtId="1" fontId="36" fillId="2" borderId="95" xfId="0" applyNumberFormat="1" applyFont="1" applyFill="1" applyBorder="1" applyAlignment="1">
      <alignment horizontal="center"/>
    </xf>
    <xf numFmtId="1" fontId="36" fillId="2" borderId="96" xfId="0" applyNumberFormat="1" applyFont="1" applyFill="1" applyBorder="1" applyAlignment="1">
      <alignment horizontal="center"/>
    </xf>
    <xf numFmtId="1" fontId="36" fillId="2" borderId="97" xfId="0" applyNumberFormat="1" applyFont="1" applyFill="1" applyBorder="1" applyAlignment="1">
      <alignment horizontal="center"/>
    </xf>
    <xf numFmtId="1" fontId="36" fillId="2" borderId="98" xfId="0" applyNumberFormat="1" applyFont="1" applyFill="1" applyBorder="1" applyAlignment="1">
      <alignment horizontal="center"/>
    </xf>
    <xf numFmtId="1" fontId="36" fillId="2" borderId="99" xfId="0" applyNumberFormat="1" applyFont="1" applyFill="1" applyBorder="1" applyAlignment="1">
      <alignment horizontal="center"/>
    </xf>
    <xf numFmtId="1" fontId="36" fillId="2" borderId="100" xfId="0" applyNumberFormat="1" applyFont="1" applyFill="1" applyBorder="1" applyAlignment="1">
      <alignment horizontal="center"/>
    </xf>
    <xf numFmtId="1" fontId="36" fillId="2" borderId="101" xfId="0" applyNumberFormat="1" applyFont="1" applyFill="1" applyBorder="1" applyAlignment="1">
      <alignment horizontal="center"/>
    </xf>
    <xf numFmtId="1" fontId="36" fillId="2" borderId="102" xfId="0" applyNumberFormat="1" applyFont="1" applyFill="1" applyBorder="1" applyAlignment="1">
      <alignment horizontal="center"/>
    </xf>
    <xf numFmtId="0" fontId="15" fillId="0" borderId="88" xfId="0" applyFont="1" applyBorder="1" applyAlignment="1">
      <alignment horizontal="right" vertical="center"/>
    </xf>
    <xf numFmtId="0" fontId="26" fillId="0" borderId="10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90" xfId="0" applyNumberFormat="1" applyFont="1" applyFill="1" applyBorder="1" applyAlignment="1">
      <alignment horizontal="center"/>
    </xf>
    <xf numFmtId="1" fontId="1" fillId="0" borderId="90" xfId="0" applyNumberFormat="1" applyFont="1" applyBorder="1" applyAlignment="1">
      <alignment/>
    </xf>
    <xf numFmtId="1" fontId="1" fillId="0" borderId="9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104" xfId="0" applyNumberFormat="1" applyFont="1" applyBorder="1" applyAlignment="1">
      <alignment horizontal="center"/>
    </xf>
    <xf numFmtId="1" fontId="1" fillId="0" borderId="89" xfId="0" applyNumberFormat="1" applyFont="1" applyFill="1" applyBorder="1" applyAlignment="1">
      <alignment horizontal="center"/>
    </xf>
    <xf numFmtId="0" fontId="16" fillId="0" borderId="105" xfId="0" applyFont="1" applyBorder="1" applyAlignment="1">
      <alignment vertic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0" fontId="26" fillId="0" borderId="107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25" fillId="3" borderId="47" xfId="0" applyFont="1" applyFill="1" applyBorder="1" applyAlignment="1">
      <alignment horizontal="left"/>
    </xf>
    <xf numFmtId="0" fontId="48" fillId="3" borderId="47" xfId="0" applyFont="1" applyFill="1" applyBorder="1" applyAlignment="1">
      <alignment horizontal="left"/>
    </xf>
    <xf numFmtId="0" fontId="25" fillId="3" borderId="54" xfId="0" applyFont="1" applyFill="1" applyBorder="1" applyAlignment="1">
      <alignment horizontal="left"/>
    </xf>
    <xf numFmtId="0" fontId="48" fillId="3" borderId="10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2" fillId="4" borderId="55" xfId="0" applyFont="1" applyFill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26" fillId="4" borderId="114" xfId="0" applyFont="1" applyFill="1" applyBorder="1" applyAlignment="1">
      <alignment horizontal="center" vertical="center"/>
    </xf>
    <xf numFmtId="0" fontId="26" fillId="4" borderId="68" xfId="0" applyFont="1" applyFill="1" applyBorder="1" applyAlignment="1">
      <alignment horizontal="center" vertical="center"/>
    </xf>
    <xf numFmtId="0" fontId="8" fillId="4" borderId="1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11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26" fillId="4" borderId="120" xfId="0" applyFont="1" applyFill="1" applyBorder="1" applyAlignment="1">
      <alignment horizontal="center" vertical="center"/>
    </xf>
    <xf numFmtId="0" fontId="26" fillId="4" borderId="121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123" xfId="0" applyBorder="1" applyAlignment="1">
      <alignment horizontal="center"/>
    </xf>
    <xf numFmtId="0" fontId="8" fillId="0" borderId="11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/>
    </xf>
    <xf numFmtId="165" fontId="13" fillId="0" borderId="38" xfId="0" applyNumberFormat="1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1" fontId="13" fillId="0" borderId="106" xfId="0" applyNumberFormat="1" applyFont="1" applyFill="1" applyBorder="1" applyAlignment="1">
      <alignment horizontal="center" vertical="center"/>
    </xf>
    <xf numFmtId="165" fontId="13" fillId="0" borderId="104" xfId="0" applyNumberFormat="1" applyFont="1" applyFill="1" applyBorder="1" applyAlignment="1">
      <alignment horizontal="center" vertical="center"/>
    </xf>
    <xf numFmtId="0" fontId="13" fillId="0" borderId="12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5" fontId="13" fillId="0" borderId="125" xfId="0" applyNumberFormat="1" applyFont="1" applyFill="1" applyBorder="1" applyAlignment="1">
      <alignment horizontal="center" vertical="center"/>
    </xf>
    <xf numFmtId="0" fontId="13" fillId="0" borderId="126" xfId="0" applyFont="1" applyFill="1" applyBorder="1" applyAlignment="1">
      <alignment horizontal="center" vertical="center"/>
    </xf>
    <xf numFmtId="1" fontId="13" fillId="0" borderId="127" xfId="0" applyNumberFormat="1" applyFont="1" applyFill="1" applyBorder="1" applyAlignment="1">
      <alignment horizontal="center" vertical="center"/>
    </xf>
    <xf numFmtId="165" fontId="13" fillId="0" borderId="126" xfId="0" applyNumberFormat="1" applyFont="1" applyFill="1" applyBorder="1" applyAlignment="1">
      <alignment horizontal="center" vertical="center"/>
    </xf>
    <xf numFmtId="0" fontId="13" fillId="0" borderId="128" xfId="0" applyFont="1" applyFill="1" applyBorder="1" applyAlignment="1">
      <alignment horizontal="center" vertical="center"/>
    </xf>
    <xf numFmtId="1" fontId="13" fillId="0" borderId="126" xfId="0" applyNumberFormat="1" applyFont="1" applyFill="1" applyBorder="1" applyAlignment="1">
      <alignment horizontal="center" vertical="center"/>
    </xf>
    <xf numFmtId="0" fontId="13" fillId="0" borderId="129" xfId="0" applyFont="1" applyFill="1" applyBorder="1" applyAlignment="1">
      <alignment horizontal="center" vertical="center"/>
    </xf>
    <xf numFmtId="165" fontId="13" fillId="0" borderId="35" xfId="0" applyNumberFormat="1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165" fontId="13" fillId="0" borderId="106" xfId="0" applyNumberFormat="1" applyFont="1" applyFill="1" applyBorder="1" applyAlignment="1">
      <alignment horizontal="center" vertical="center"/>
    </xf>
    <xf numFmtId="0" fontId="13" fillId="0" borderId="13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FM_Hd_05_A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225"/>
          <c:w val="0.778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49230092"/>
        <c:axId val="40417645"/>
      </c:scatterChart>
      <c:valAx>
        <c:axId val="4923009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2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crossBetween val="midCat"/>
        <c:dispUnits/>
      </c:valAx>
      <c:valAx>
        <c:axId val="40417645"/>
        <c:scaling>
          <c:orientation val="minMax"/>
          <c:max val="90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1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FM_Hd_05_B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975"/>
          <c:w val="0.7665"/>
          <c:h val="0.8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8214486"/>
        <c:axId val="52603783"/>
      </c:scatterChart>
      <c:valAx>
        <c:axId val="2821448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7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crossBetween val="midCat"/>
        <c:dispUnits/>
      </c:valAx>
      <c:valAx>
        <c:axId val="52603783"/>
        <c:scaling>
          <c:orientation val="minMax"/>
          <c:max val="8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25"/>
          <c:w val="0.762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3672000"/>
        <c:axId val="33048001"/>
      </c:scatterChart>
      <c:valAx>
        <c:axId val="367200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crossBetween val="midCat"/>
        <c:dispUnits/>
      </c:valAx>
      <c:valAx>
        <c:axId val="33048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2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398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75"/>
          <c:w val="0.888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Modul!$J$9</c:f>
              <c:strCache>
                <c:ptCount val="1"/>
                <c:pt idx="0">
                  <c:v>AU-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Modul!$J$10:$J$64</c:f>
              <c:numCache/>
            </c:numRef>
          </c:yVal>
          <c:smooth val="0"/>
        </c:ser>
        <c:ser>
          <c:idx val="1"/>
          <c:order val="1"/>
          <c:tx>
            <c:strRef>
              <c:f>Modul!$L$9</c:f>
              <c:strCache>
                <c:ptCount val="1"/>
                <c:pt idx="0">
                  <c:v>AU-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Modul!$L$10:$L$64</c:f>
              <c:numCache/>
            </c:numRef>
          </c:yVal>
          <c:smooth val="0"/>
        </c:ser>
        <c:ser>
          <c:idx val="2"/>
          <c:order val="2"/>
          <c:tx>
            <c:strRef>
              <c:f>Modul!$M$9</c:f>
              <c:strCache>
                <c:ptCount val="1"/>
                <c:pt idx="0">
                  <c:v>BL-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Modul!$M$10:$M$64</c:f>
              <c:numCache/>
            </c:numRef>
          </c:yVal>
          <c:smooth val="0"/>
        </c:ser>
        <c:ser>
          <c:idx val="3"/>
          <c:order val="3"/>
          <c:tx>
            <c:strRef>
              <c:f>Modul!$P$9</c:f>
              <c:strCache>
                <c:ptCount val="1"/>
                <c:pt idx="0">
                  <c:v>BL-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Modul!$P$10:$P$64</c:f>
              <c:numCache/>
            </c:numRef>
          </c:yVal>
          <c:smooth val="0"/>
        </c:ser>
        <c:axId val="28996554"/>
        <c:axId val="59642395"/>
      </c:scatterChart>
      <c:valAx>
        <c:axId val="2899655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>
            <c:manualLayout>
              <c:xMode val="factor"/>
              <c:yMode val="factor"/>
              <c:x val="0.028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642395"/>
        <c:crosses val="autoZero"/>
        <c:crossBetween val="midCat"/>
        <c:dispUnits/>
      </c:valAx>
      <c:valAx>
        <c:axId val="59642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386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86</xdr:row>
      <xdr:rowOff>9525</xdr:rowOff>
    </xdr:from>
    <xdr:to>
      <xdr:col>8</xdr:col>
      <xdr:colOff>457200</xdr:colOff>
      <xdr:row>102</xdr:row>
      <xdr:rowOff>114300</xdr:rowOff>
    </xdr:to>
    <xdr:graphicFrame>
      <xdr:nvGraphicFramePr>
        <xdr:cNvPr id="1" name="Chart 11"/>
        <xdr:cNvGraphicFramePr/>
      </xdr:nvGraphicFramePr>
      <xdr:xfrm>
        <a:off x="28575" y="122491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85</xdr:row>
      <xdr:rowOff>152400</xdr:rowOff>
    </xdr:from>
    <xdr:to>
      <xdr:col>16</xdr:col>
      <xdr:colOff>704850</xdr:colOff>
      <xdr:row>102</xdr:row>
      <xdr:rowOff>95250</xdr:rowOff>
    </xdr:to>
    <xdr:graphicFrame>
      <xdr:nvGraphicFramePr>
        <xdr:cNvPr id="2" name="Chart 12"/>
        <xdr:cNvGraphicFramePr/>
      </xdr:nvGraphicFramePr>
      <xdr:xfrm>
        <a:off x="4648200" y="1223010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85725</xdr:rowOff>
    </xdr:from>
    <xdr:to>
      <xdr:col>6</xdr:col>
      <xdr:colOff>476250</xdr:colOff>
      <xdr:row>99</xdr:row>
      <xdr:rowOff>95250</xdr:rowOff>
    </xdr:to>
    <xdr:graphicFrame>
      <xdr:nvGraphicFramePr>
        <xdr:cNvPr id="1" name="Chart 3"/>
        <xdr:cNvGraphicFramePr/>
      </xdr:nvGraphicFramePr>
      <xdr:xfrm>
        <a:off x="0" y="13554075"/>
        <a:ext cx="4362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82</xdr:row>
      <xdr:rowOff>114300</xdr:rowOff>
    </xdr:from>
    <xdr:to>
      <xdr:col>16</xdr:col>
      <xdr:colOff>438150</xdr:colOff>
      <xdr:row>99</xdr:row>
      <xdr:rowOff>133350</xdr:rowOff>
    </xdr:to>
    <xdr:graphicFrame>
      <xdr:nvGraphicFramePr>
        <xdr:cNvPr id="2" name="Chart 4"/>
        <xdr:cNvGraphicFramePr/>
      </xdr:nvGraphicFramePr>
      <xdr:xfrm>
        <a:off x="4505325" y="13582650"/>
        <a:ext cx="62960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5"/>
  <sheetViews>
    <sheetView tabSelected="1" workbookViewId="0" topLeftCell="A42">
      <selection activeCell="B14" sqref="B14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0.41891146057248074</v>
      </c>
      <c r="F2" s="2"/>
      <c r="G2" s="2"/>
    </row>
    <row r="3" spans="4:7" ht="12.75">
      <c r="D3" s="1" t="s">
        <v>11</v>
      </c>
      <c r="E3" s="5">
        <v>80</v>
      </c>
      <c r="F3" s="3"/>
      <c r="G3" s="3"/>
    </row>
    <row r="4" spans="4:5" ht="13.5">
      <c r="D4" s="184" t="s">
        <v>2</v>
      </c>
      <c r="E4" s="184"/>
    </row>
    <row r="6" spans="1:16" ht="13.5" thickBot="1">
      <c r="A6" s="84" t="s">
        <v>12</v>
      </c>
      <c r="B6" s="192" t="s">
        <v>60</v>
      </c>
      <c r="C6" s="179"/>
      <c r="D6" s="6"/>
      <c r="E6" s="6"/>
      <c r="F6" s="6"/>
      <c r="G6" s="6"/>
      <c r="H6" s="6"/>
      <c r="N6" s="84" t="s">
        <v>12</v>
      </c>
      <c r="O6" s="192" t="s">
        <v>60</v>
      </c>
      <c r="P6" s="179"/>
    </row>
    <row r="7" spans="1:16" ht="14.25" thickBot="1" thickTop="1">
      <c r="A7" s="78" t="s">
        <v>9</v>
      </c>
      <c r="B7" s="193" t="s">
        <v>61</v>
      </c>
      <c r="C7" s="194"/>
      <c r="D7" s="194"/>
      <c r="E7" s="194"/>
      <c r="F7" s="194"/>
      <c r="G7" s="194"/>
      <c r="H7" s="195"/>
      <c r="I7" s="193" t="s">
        <v>62</v>
      </c>
      <c r="J7" s="194"/>
      <c r="K7" s="194"/>
      <c r="L7" s="194"/>
      <c r="M7" s="194"/>
      <c r="N7" s="194"/>
      <c r="O7" s="196"/>
      <c r="P7" s="129" t="s">
        <v>9</v>
      </c>
    </row>
    <row r="8" spans="1:16" ht="13.5" thickBot="1">
      <c r="A8" s="79" t="s">
        <v>13</v>
      </c>
      <c r="B8" s="7"/>
      <c r="C8" s="7">
        <v>38168</v>
      </c>
      <c r="D8" s="8"/>
      <c r="E8" s="9"/>
      <c r="F8" s="7">
        <v>38142</v>
      </c>
      <c r="G8" s="8"/>
      <c r="H8" s="10"/>
      <c r="I8" s="7"/>
      <c r="J8" s="7">
        <v>38168</v>
      </c>
      <c r="K8" s="8"/>
      <c r="L8" s="9"/>
      <c r="M8" s="7">
        <v>38168</v>
      </c>
      <c r="N8" s="8"/>
      <c r="O8" s="130"/>
      <c r="P8" s="127" t="s">
        <v>13</v>
      </c>
    </row>
    <row r="9" spans="1:16" ht="14.25" thickBot="1">
      <c r="A9" s="80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35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35</v>
      </c>
      <c r="P9" s="128" t="s">
        <v>0</v>
      </c>
    </row>
    <row r="10" spans="1:16" s="131" customFormat="1" ht="10.5" customHeight="1">
      <c r="A10" s="34">
        <v>0</v>
      </c>
      <c r="B10" s="241"/>
      <c r="C10" s="242">
        <v>5.771</v>
      </c>
      <c r="D10" s="230">
        <f>$E$2*($E$3/C10)^2</f>
        <v>80.50077608760576</v>
      </c>
      <c r="E10" s="243"/>
      <c r="F10" s="242">
        <v>5.825</v>
      </c>
      <c r="G10" s="230">
        <f>$E$2*($E$3/F10)^2</f>
        <v>79.01514775115038</v>
      </c>
      <c r="H10" s="244"/>
      <c r="I10" s="241"/>
      <c r="J10" s="245"/>
      <c r="K10" s="230"/>
      <c r="L10" s="241"/>
      <c r="M10" s="245"/>
      <c r="N10" s="230"/>
      <c r="O10" s="246"/>
      <c r="P10" s="33">
        <v>0</v>
      </c>
    </row>
    <row r="11" spans="1:16" s="131" customFormat="1" ht="10.5" customHeight="1">
      <c r="A11" s="37">
        <v>1</v>
      </c>
      <c r="B11" s="228"/>
      <c r="C11" s="229">
        <v>5.862</v>
      </c>
      <c r="D11" s="230">
        <f aca="true" t="shared" si="0" ref="D11:D73">$E$2*($E$3/C11)^2</f>
        <v>78.02083388374665</v>
      </c>
      <c r="E11" s="231"/>
      <c r="F11" s="229">
        <v>5.772</v>
      </c>
      <c r="G11" s="230">
        <f aca="true" t="shared" si="1" ref="G11:G73">$E$2*($E$3/F11)^2</f>
        <v>80.47288495707876</v>
      </c>
      <c r="H11" s="232"/>
      <c r="I11" s="228"/>
      <c r="J11" s="229"/>
      <c r="K11" s="230"/>
      <c r="L11" s="228"/>
      <c r="M11" s="229"/>
      <c r="N11" s="230"/>
      <c r="O11" s="233"/>
      <c r="P11" s="133">
        <v>1</v>
      </c>
    </row>
    <row r="12" spans="1:16" s="131" customFormat="1" ht="10.5" customHeight="1">
      <c r="A12" s="37">
        <v>2</v>
      </c>
      <c r="B12" s="228"/>
      <c r="C12" s="229">
        <v>5.877</v>
      </c>
      <c r="D12" s="230">
        <f t="shared" si="0"/>
        <v>77.62307346151889</v>
      </c>
      <c r="E12" s="231"/>
      <c r="F12" s="229">
        <v>5.828</v>
      </c>
      <c r="G12" s="230">
        <f t="shared" si="1"/>
        <v>78.93382159022723</v>
      </c>
      <c r="H12" s="232"/>
      <c r="I12" s="228"/>
      <c r="J12" s="229"/>
      <c r="K12" s="230"/>
      <c r="L12" s="228"/>
      <c r="M12" s="229"/>
      <c r="N12" s="230"/>
      <c r="O12" s="233"/>
      <c r="P12" s="133">
        <v>2</v>
      </c>
    </row>
    <row r="13" spans="1:16" s="131" customFormat="1" ht="10.5" customHeight="1">
      <c r="A13" s="37">
        <v>3</v>
      </c>
      <c r="B13" s="228"/>
      <c r="C13" s="229">
        <v>5.849</v>
      </c>
      <c r="D13" s="230">
        <f t="shared" si="0"/>
        <v>78.36803785049862</v>
      </c>
      <c r="E13" s="231"/>
      <c r="F13" s="229">
        <v>5.807</v>
      </c>
      <c r="G13" s="230">
        <f t="shared" si="1"/>
        <v>79.50575459597823</v>
      </c>
      <c r="H13" s="232"/>
      <c r="I13" s="228"/>
      <c r="J13" s="229"/>
      <c r="K13" s="230"/>
      <c r="L13" s="228"/>
      <c r="M13" s="229"/>
      <c r="N13" s="230"/>
      <c r="O13" s="233"/>
      <c r="P13" s="133">
        <v>3</v>
      </c>
    </row>
    <row r="14" spans="1:16" s="131" customFormat="1" ht="10.5" customHeight="1">
      <c r="A14" s="37">
        <v>4</v>
      </c>
      <c r="B14" s="228"/>
      <c r="C14" s="229">
        <v>5.852</v>
      </c>
      <c r="D14" s="230">
        <f t="shared" si="0"/>
        <v>78.2877084413913</v>
      </c>
      <c r="E14" s="231"/>
      <c r="F14" s="229">
        <v>5.798</v>
      </c>
      <c r="G14" s="230">
        <f t="shared" si="1"/>
        <v>79.75277327564739</v>
      </c>
      <c r="H14" s="232" t="s">
        <v>63</v>
      </c>
      <c r="I14" s="228"/>
      <c r="J14" s="229"/>
      <c r="K14" s="230"/>
      <c r="L14" s="228"/>
      <c r="M14" s="229"/>
      <c r="N14" s="230"/>
      <c r="O14" s="233"/>
      <c r="P14" s="133">
        <v>4</v>
      </c>
    </row>
    <row r="15" spans="1:16" s="131" customFormat="1" ht="10.5" customHeight="1">
      <c r="A15" s="37">
        <v>5</v>
      </c>
      <c r="B15" s="228"/>
      <c r="C15" s="229">
        <v>5.881</v>
      </c>
      <c r="D15" s="230">
        <f t="shared" si="0"/>
        <v>77.51751770495363</v>
      </c>
      <c r="E15" s="231"/>
      <c r="F15" s="229">
        <v>5.762</v>
      </c>
      <c r="G15" s="230">
        <f t="shared" si="1"/>
        <v>80.75245009295233</v>
      </c>
      <c r="H15" s="232"/>
      <c r="I15" s="228"/>
      <c r="J15" s="229"/>
      <c r="K15" s="230"/>
      <c r="L15" s="228"/>
      <c r="M15" s="229"/>
      <c r="N15" s="230"/>
      <c r="O15" s="233"/>
      <c r="P15" s="133">
        <v>5</v>
      </c>
    </row>
    <row r="16" spans="1:16" s="131" customFormat="1" ht="10.5" customHeight="1">
      <c r="A16" s="37">
        <v>6</v>
      </c>
      <c r="B16" s="228"/>
      <c r="C16" s="229">
        <v>5.831</v>
      </c>
      <c r="D16" s="230">
        <f t="shared" si="0"/>
        <v>78.85262092186879</v>
      </c>
      <c r="E16" s="231"/>
      <c r="F16" s="229">
        <v>5.576</v>
      </c>
      <c r="G16" s="230">
        <f t="shared" si="1"/>
        <v>86.22966239252068</v>
      </c>
      <c r="H16" s="232"/>
      <c r="I16" s="228"/>
      <c r="J16" s="229"/>
      <c r="K16" s="230"/>
      <c r="L16" s="228"/>
      <c r="M16" s="229"/>
      <c r="N16" s="230"/>
      <c r="O16" s="233"/>
      <c r="P16" s="133">
        <v>6</v>
      </c>
    </row>
    <row r="17" spans="1:16" s="131" customFormat="1" ht="10.5" customHeight="1">
      <c r="A17" s="37">
        <v>7</v>
      </c>
      <c r="B17" s="228"/>
      <c r="C17" s="229">
        <v>5.898</v>
      </c>
      <c r="D17" s="230">
        <f t="shared" si="0"/>
        <v>77.07129911053401</v>
      </c>
      <c r="E17" s="231"/>
      <c r="F17" s="229">
        <v>5.838</v>
      </c>
      <c r="G17" s="230">
        <f t="shared" si="1"/>
        <v>78.66363927398315</v>
      </c>
      <c r="H17" s="232"/>
      <c r="I17" s="228"/>
      <c r="J17" s="229"/>
      <c r="K17" s="230"/>
      <c r="L17" s="228"/>
      <c r="M17" s="229"/>
      <c r="N17" s="230"/>
      <c r="O17" s="233"/>
      <c r="P17" s="133">
        <v>7</v>
      </c>
    </row>
    <row r="18" spans="1:16" s="131" customFormat="1" ht="10.5" customHeight="1">
      <c r="A18" s="37">
        <v>8</v>
      </c>
      <c r="B18" s="228"/>
      <c r="C18" s="229">
        <v>5.886</v>
      </c>
      <c r="D18" s="230">
        <f t="shared" si="0"/>
        <v>77.38587551471724</v>
      </c>
      <c r="E18" s="231"/>
      <c r="F18" s="229">
        <v>5.869</v>
      </c>
      <c r="G18" s="230">
        <f t="shared" si="1"/>
        <v>77.83483281334864</v>
      </c>
      <c r="H18" s="232"/>
      <c r="I18" s="228"/>
      <c r="J18" s="229"/>
      <c r="K18" s="230"/>
      <c r="L18" s="228"/>
      <c r="M18" s="229"/>
      <c r="N18" s="230"/>
      <c r="O18" s="233"/>
      <c r="P18" s="133">
        <v>8</v>
      </c>
    </row>
    <row r="19" spans="1:16" s="131" customFormat="1" ht="10.5" customHeight="1">
      <c r="A19" s="37">
        <v>9</v>
      </c>
      <c r="B19" s="228"/>
      <c r="C19" s="229">
        <v>5.86</v>
      </c>
      <c r="D19" s="230">
        <f t="shared" si="0"/>
        <v>78.07409951379388</v>
      </c>
      <c r="E19" s="231"/>
      <c r="F19" s="229">
        <v>5.742</v>
      </c>
      <c r="G19" s="230">
        <f t="shared" si="1"/>
        <v>81.31596862170379</v>
      </c>
      <c r="H19" s="232"/>
      <c r="I19" s="228"/>
      <c r="J19" s="229"/>
      <c r="K19" s="230"/>
      <c r="L19" s="228"/>
      <c r="M19" s="229"/>
      <c r="N19" s="230"/>
      <c r="O19" s="233"/>
      <c r="P19" s="133">
        <v>9</v>
      </c>
    </row>
    <row r="20" spans="1:16" s="131" customFormat="1" ht="10.5" customHeight="1">
      <c r="A20" s="37">
        <v>10</v>
      </c>
      <c r="B20" s="228"/>
      <c r="C20" s="229">
        <v>5.843</v>
      </c>
      <c r="D20" s="230">
        <f t="shared" si="0"/>
        <v>78.5290680228099</v>
      </c>
      <c r="E20" s="231"/>
      <c r="F20" s="229">
        <v>5.776</v>
      </c>
      <c r="G20" s="230">
        <f t="shared" si="1"/>
        <v>80.36146526125505</v>
      </c>
      <c r="H20" s="232"/>
      <c r="I20" s="228"/>
      <c r="J20" s="229"/>
      <c r="K20" s="230"/>
      <c r="L20" s="228"/>
      <c r="M20" s="229"/>
      <c r="N20" s="230"/>
      <c r="O20" s="233"/>
      <c r="P20" s="133">
        <v>10</v>
      </c>
    </row>
    <row r="21" spans="1:16" s="131" customFormat="1" ht="10.5" customHeight="1">
      <c r="A21" s="37">
        <v>11</v>
      </c>
      <c r="B21" s="228"/>
      <c r="C21" s="229">
        <v>5.936</v>
      </c>
      <c r="D21" s="230">
        <f t="shared" si="0"/>
        <v>76.08769563074969</v>
      </c>
      <c r="E21" s="231"/>
      <c r="F21" s="229">
        <v>5.716</v>
      </c>
      <c r="G21" s="230">
        <f t="shared" si="1"/>
        <v>82.05740444437319</v>
      </c>
      <c r="H21" s="232"/>
      <c r="I21" s="228"/>
      <c r="J21" s="229"/>
      <c r="K21" s="230"/>
      <c r="L21" s="228"/>
      <c r="M21" s="229"/>
      <c r="N21" s="230"/>
      <c r="O21" s="233"/>
      <c r="P21" s="133">
        <v>11</v>
      </c>
    </row>
    <row r="22" spans="1:16" s="131" customFormat="1" ht="10.5" customHeight="1">
      <c r="A22" s="37">
        <v>12</v>
      </c>
      <c r="B22" s="228"/>
      <c r="C22" s="229">
        <v>5.905</v>
      </c>
      <c r="D22" s="230">
        <f t="shared" si="0"/>
        <v>76.88868121961761</v>
      </c>
      <c r="E22" s="231"/>
      <c r="F22" s="229">
        <v>5.853</v>
      </c>
      <c r="G22" s="230">
        <f t="shared" si="1"/>
        <v>78.26095941674963</v>
      </c>
      <c r="H22" s="232"/>
      <c r="I22" s="228"/>
      <c r="J22" s="229"/>
      <c r="K22" s="230"/>
      <c r="L22" s="228"/>
      <c r="M22" s="229"/>
      <c r="N22" s="230"/>
      <c r="O22" s="233"/>
      <c r="P22" s="133">
        <v>12</v>
      </c>
    </row>
    <row r="23" spans="1:16" s="131" customFormat="1" ht="10.5" customHeight="1">
      <c r="A23" s="37">
        <v>13</v>
      </c>
      <c r="B23" s="132"/>
      <c r="C23" s="229">
        <v>5.95</v>
      </c>
      <c r="D23" s="230">
        <f t="shared" si="0"/>
        <v>75.7300571333628</v>
      </c>
      <c r="E23" s="231"/>
      <c r="F23" s="229">
        <v>5.792</v>
      </c>
      <c r="G23" s="230">
        <f t="shared" si="1"/>
        <v>79.91809250566236</v>
      </c>
      <c r="H23" s="232" t="s">
        <v>63</v>
      </c>
      <c r="I23" s="228"/>
      <c r="J23" s="229"/>
      <c r="K23" s="230"/>
      <c r="L23" s="228"/>
      <c r="M23" s="229"/>
      <c r="N23" s="230"/>
      <c r="O23" s="233"/>
      <c r="P23" s="133">
        <v>13</v>
      </c>
    </row>
    <row r="24" spans="1:16" s="131" customFormat="1" ht="10.5" customHeight="1">
      <c r="A24" s="37">
        <v>14</v>
      </c>
      <c r="B24" s="228"/>
      <c r="C24" s="229">
        <v>5.884</v>
      </c>
      <c r="D24" s="230">
        <f t="shared" si="0"/>
        <v>77.43849212072065</v>
      </c>
      <c r="E24" s="231"/>
      <c r="F24" s="229">
        <v>5.772</v>
      </c>
      <c r="G24" s="230">
        <f t="shared" si="1"/>
        <v>80.47288495707876</v>
      </c>
      <c r="H24" s="232"/>
      <c r="I24" s="228"/>
      <c r="J24" s="229"/>
      <c r="K24" s="230"/>
      <c r="L24" s="228"/>
      <c r="M24" s="229"/>
      <c r="N24" s="230"/>
      <c r="O24" s="233"/>
      <c r="P24" s="133">
        <v>14</v>
      </c>
    </row>
    <row r="25" spans="1:16" s="131" customFormat="1" ht="10.5" customHeight="1">
      <c r="A25" s="37">
        <v>15</v>
      </c>
      <c r="B25" s="228"/>
      <c r="C25" s="229">
        <v>5.862</v>
      </c>
      <c r="D25" s="230">
        <f t="shared" si="0"/>
        <v>78.02083388374665</v>
      </c>
      <c r="E25" s="231"/>
      <c r="F25" s="229">
        <v>5.871</v>
      </c>
      <c r="G25" s="230">
        <f t="shared" si="1"/>
        <v>77.78181181160801</v>
      </c>
      <c r="H25" s="232"/>
      <c r="I25" s="228"/>
      <c r="J25" s="229"/>
      <c r="K25" s="230"/>
      <c r="L25" s="228"/>
      <c r="M25" s="229"/>
      <c r="N25" s="230"/>
      <c r="O25" s="233"/>
      <c r="P25" s="133">
        <v>15</v>
      </c>
    </row>
    <row r="26" spans="1:16" s="131" customFormat="1" ht="10.5" customHeight="1">
      <c r="A26" s="37">
        <v>16</v>
      </c>
      <c r="B26" s="228"/>
      <c r="C26" s="229">
        <v>5.901</v>
      </c>
      <c r="D26" s="230">
        <f t="shared" si="0"/>
        <v>76.99295472005818</v>
      </c>
      <c r="E26" s="231"/>
      <c r="F26" s="229">
        <v>5.833</v>
      </c>
      <c r="G26" s="230">
        <f t="shared" si="1"/>
        <v>78.79855673359022</v>
      </c>
      <c r="H26" s="232"/>
      <c r="I26" s="228"/>
      <c r="J26" s="229"/>
      <c r="K26" s="230"/>
      <c r="L26" s="228"/>
      <c r="M26" s="229"/>
      <c r="N26" s="230"/>
      <c r="O26" s="233"/>
      <c r="P26" s="133">
        <v>16</v>
      </c>
    </row>
    <row r="27" spans="1:16" s="131" customFormat="1" ht="10.5" customHeight="1">
      <c r="A27" s="37">
        <v>17</v>
      </c>
      <c r="B27" s="228"/>
      <c r="C27" s="229">
        <v>5.846</v>
      </c>
      <c r="D27" s="230">
        <f t="shared" si="0"/>
        <v>78.44849095960059</v>
      </c>
      <c r="E27" s="231"/>
      <c r="F27" s="229">
        <v>5.831</v>
      </c>
      <c r="G27" s="230">
        <f t="shared" si="1"/>
        <v>78.85262092186879</v>
      </c>
      <c r="H27" s="232"/>
      <c r="I27" s="228"/>
      <c r="J27" s="229"/>
      <c r="K27" s="230"/>
      <c r="L27" s="228"/>
      <c r="M27" s="229"/>
      <c r="N27" s="230"/>
      <c r="O27" s="233"/>
      <c r="P27" s="133">
        <v>17</v>
      </c>
    </row>
    <row r="28" spans="1:16" s="131" customFormat="1" ht="10.5" customHeight="1">
      <c r="A28" s="37">
        <v>18</v>
      </c>
      <c r="B28" s="228"/>
      <c r="C28" s="229">
        <v>5.899</v>
      </c>
      <c r="D28" s="230">
        <f t="shared" si="0"/>
        <v>77.04517103237254</v>
      </c>
      <c r="E28" s="231"/>
      <c r="F28" s="229">
        <v>5.818</v>
      </c>
      <c r="G28" s="230">
        <f t="shared" si="1"/>
        <v>79.2053982745278</v>
      </c>
      <c r="H28" s="232"/>
      <c r="I28" s="228"/>
      <c r="J28" s="229"/>
      <c r="K28" s="230"/>
      <c r="L28" s="228"/>
      <c r="M28" s="229"/>
      <c r="N28" s="230"/>
      <c r="O28" s="233"/>
      <c r="P28" s="133">
        <v>18</v>
      </c>
    </row>
    <row r="29" spans="1:16" s="131" customFormat="1" ht="10.5" customHeight="1">
      <c r="A29" s="37">
        <v>19</v>
      </c>
      <c r="B29" s="228"/>
      <c r="C29" s="229">
        <v>5.854</v>
      </c>
      <c r="D29" s="230">
        <f t="shared" si="0"/>
        <v>78.23422409901256</v>
      </c>
      <c r="E29" s="231"/>
      <c r="F29" s="229">
        <v>5.863</v>
      </c>
      <c r="G29" s="230">
        <f t="shared" si="1"/>
        <v>77.99422150775402</v>
      </c>
      <c r="H29" s="232"/>
      <c r="I29" s="228"/>
      <c r="J29" s="229"/>
      <c r="K29" s="230"/>
      <c r="L29" s="228"/>
      <c r="M29" s="229"/>
      <c r="N29" s="230"/>
      <c r="O29" s="233"/>
      <c r="P29" s="133">
        <v>19</v>
      </c>
    </row>
    <row r="30" spans="1:16" s="131" customFormat="1" ht="10.5" customHeight="1">
      <c r="A30" s="37">
        <v>20</v>
      </c>
      <c r="B30" s="228"/>
      <c r="C30" s="229">
        <v>5.817</v>
      </c>
      <c r="D30" s="230">
        <f t="shared" si="0"/>
        <v>79.23263300252205</v>
      </c>
      <c r="E30" s="231"/>
      <c r="F30" s="229">
        <v>5.869</v>
      </c>
      <c r="G30" s="230">
        <f t="shared" si="1"/>
        <v>77.83483281334864</v>
      </c>
      <c r="H30" s="232"/>
      <c r="I30" s="228"/>
      <c r="J30" s="229"/>
      <c r="K30" s="230"/>
      <c r="L30" s="228"/>
      <c r="M30" s="229"/>
      <c r="N30" s="230"/>
      <c r="O30" s="233"/>
      <c r="P30" s="133">
        <v>20</v>
      </c>
    </row>
    <row r="31" spans="1:16" s="131" customFormat="1" ht="10.5" customHeight="1">
      <c r="A31" s="37">
        <v>21</v>
      </c>
      <c r="B31" s="228"/>
      <c r="C31" s="229">
        <v>5.815</v>
      </c>
      <c r="D31" s="230">
        <f t="shared" si="0"/>
        <v>79.28714461632276</v>
      </c>
      <c r="E31" s="231"/>
      <c r="F31" s="229">
        <v>5.918</v>
      </c>
      <c r="G31" s="230">
        <f t="shared" si="1"/>
        <v>76.55125134366695</v>
      </c>
      <c r="H31" s="232"/>
      <c r="I31" s="228"/>
      <c r="J31" s="229"/>
      <c r="K31" s="230"/>
      <c r="L31" s="228"/>
      <c r="M31" s="229"/>
      <c r="N31" s="230"/>
      <c r="O31" s="233"/>
      <c r="P31" s="133">
        <v>21</v>
      </c>
    </row>
    <row r="32" spans="1:16" s="131" customFormat="1" ht="10.5" customHeight="1">
      <c r="A32" s="37">
        <v>22</v>
      </c>
      <c r="B32" s="228"/>
      <c r="C32" s="229">
        <v>5.832</v>
      </c>
      <c r="D32" s="230">
        <f t="shared" si="0"/>
        <v>78.8255818750305</v>
      </c>
      <c r="E32" s="231"/>
      <c r="F32" s="229">
        <v>5.893</v>
      </c>
      <c r="G32" s="230">
        <f t="shared" si="1"/>
        <v>77.20213908208108</v>
      </c>
      <c r="H32" s="232"/>
      <c r="I32" s="228"/>
      <c r="J32" s="229"/>
      <c r="K32" s="230"/>
      <c r="L32" s="228"/>
      <c r="M32" s="229"/>
      <c r="N32" s="230"/>
      <c r="O32" s="233"/>
      <c r="P32" s="133">
        <v>22</v>
      </c>
    </row>
    <row r="33" spans="1:16" s="131" customFormat="1" ht="10.5" customHeight="1">
      <c r="A33" s="37">
        <v>23</v>
      </c>
      <c r="B33" s="228"/>
      <c r="C33" s="229">
        <v>5.866</v>
      </c>
      <c r="D33" s="230">
        <f t="shared" si="0"/>
        <v>77.91446602442261</v>
      </c>
      <c r="E33" s="231"/>
      <c r="F33" s="229">
        <v>5.893</v>
      </c>
      <c r="G33" s="230">
        <f t="shared" si="1"/>
        <v>77.20213908208108</v>
      </c>
      <c r="H33" s="232"/>
      <c r="I33" s="228"/>
      <c r="J33" s="229"/>
      <c r="K33" s="230"/>
      <c r="L33" s="228"/>
      <c r="M33" s="229"/>
      <c r="N33" s="230"/>
      <c r="O33" s="233"/>
      <c r="P33" s="133">
        <v>23</v>
      </c>
    </row>
    <row r="34" spans="1:16" s="131" customFormat="1" ht="10.5" customHeight="1">
      <c r="A34" s="37">
        <v>24</v>
      </c>
      <c r="B34" s="228"/>
      <c r="C34" s="229">
        <v>5.882</v>
      </c>
      <c r="D34" s="230">
        <f t="shared" si="0"/>
        <v>77.49116240800682</v>
      </c>
      <c r="E34" s="231"/>
      <c r="F34" s="229">
        <v>5.791</v>
      </c>
      <c r="G34" s="230">
        <f t="shared" si="1"/>
        <v>79.9456956804866</v>
      </c>
      <c r="H34" s="232"/>
      <c r="I34" s="228"/>
      <c r="J34" s="229"/>
      <c r="K34" s="230"/>
      <c r="L34" s="228"/>
      <c r="M34" s="229"/>
      <c r="N34" s="230"/>
      <c r="O34" s="233"/>
      <c r="P34" s="133">
        <v>24</v>
      </c>
    </row>
    <row r="35" spans="1:16" s="131" customFormat="1" ht="10.5" customHeight="1">
      <c r="A35" s="37">
        <v>25</v>
      </c>
      <c r="B35" s="228"/>
      <c r="C35" s="229">
        <v>5.883</v>
      </c>
      <c r="D35" s="230">
        <f t="shared" si="0"/>
        <v>77.46482054964078</v>
      </c>
      <c r="E35" s="231"/>
      <c r="F35" s="229">
        <v>5.812</v>
      </c>
      <c r="G35" s="230">
        <f t="shared" si="1"/>
        <v>79.36901757665503</v>
      </c>
      <c r="H35" s="232"/>
      <c r="I35" s="228"/>
      <c r="J35" s="229"/>
      <c r="K35" s="230"/>
      <c r="L35" s="228"/>
      <c r="M35" s="229"/>
      <c r="N35" s="230"/>
      <c r="O35" s="233"/>
      <c r="P35" s="133">
        <v>25</v>
      </c>
    </row>
    <row r="36" spans="1:16" s="131" customFormat="1" ht="10.5" customHeight="1">
      <c r="A36" s="37">
        <v>26</v>
      </c>
      <c r="B36" s="228"/>
      <c r="C36" s="229">
        <v>5.852</v>
      </c>
      <c r="D36" s="230">
        <f t="shared" si="0"/>
        <v>78.2877084413913</v>
      </c>
      <c r="E36" s="231"/>
      <c r="F36" s="229">
        <v>5.761</v>
      </c>
      <c r="G36" s="230">
        <f t="shared" si="1"/>
        <v>80.78048670417866</v>
      </c>
      <c r="H36" s="232"/>
      <c r="I36" s="228"/>
      <c r="J36" s="229"/>
      <c r="K36" s="230"/>
      <c r="L36" s="228"/>
      <c r="M36" s="229"/>
      <c r="N36" s="230"/>
      <c r="O36" s="233"/>
      <c r="P36" s="133">
        <v>26</v>
      </c>
    </row>
    <row r="37" spans="1:16" s="131" customFormat="1" ht="10.5" customHeight="1">
      <c r="A37" s="37">
        <v>27</v>
      </c>
      <c r="B37" s="228"/>
      <c r="C37" s="229">
        <v>5.936</v>
      </c>
      <c r="D37" s="230">
        <f t="shared" si="0"/>
        <v>76.08769563074969</v>
      </c>
      <c r="E37" s="231"/>
      <c r="F37" s="229">
        <v>5.823</v>
      </c>
      <c r="G37" s="230">
        <f t="shared" si="1"/>
        <v>79.06943503759545</v>
      </c>
      <c r="H37" s="232"/>
      <c r="I37" s="228"/>
      <c r="J37" s="229"/>
      <c r="K37" s="230"/>
      <c r="L37" s="228"/>
      <c r="M37" s="229"/>
      <c r="N37" s="230"/>
      <c r="O37" s="233"/>
      <c r="P37" s="133">
        <v>27</v>
      </c>
    </row>
    <row r="38" spans="1:16" s="131" customFormat="1" ht="10.5" customHeight="1">
      <c r="A38" s="37">
        <v>28</v>
      </c>
      <c r="B38" s="228"/>
      <c r="C38" s="229">
        <v>5.887</v>
      </c>
      <c r="D38" s="230">
        <f t="shared" si="0"/>
        <v>77.35958731940295</v>
      </c>
      <c r="E38" s="231"/>
      <c r="F38" s="229">
        <v>5.847</v>
      </c>
      <c r="G38" s="230">
        <f t="shared" si="1"/>
        <v>78.42165949645019</v>
      </c>
      <c r="H38" s="232"/>
      <c r="I38" s="228"/>
      <c r="J38" s="229"/>
      <c r="K38" s="230"/>
      <c r="L38" s="228"/>
      <c r="M38" s="229"/>
      <c r="N38" s="230"/>
      <c r="O38" s="233"/>
      <c r="P38" s="133">
        <v>28</v>
      </c>
    </row>
    <row r="39" spans="1:16" s="131" customFormat="1" ht="10.5" customHeight="1">
      <c r="A39" s="37">
        <v>29</v>
      </c>
      <c r="B39" s="228"/>
      <c r="C39" s="229">
        <v>5.884</v>
      </c>
      <c r="D39" s="230">
        <f t="shared" si="0"/>
        <v>77.43849212072065</v>
      </c>
      <c r="E39" s="231"/>
      <c r="F39" s="229">
        <v>5.785</v>
      </c>
      <c r="G39" s="230">
        <f t="shared" si="1"/>
        <v>80.11161544703283</v>
      </c>
      <c r="H39" s="232"/>
      <c r="I39" s="228"/>
      <c r="J39" s="229"/>
      <c r="K39" s="230"/>
      <c r="L39" s="228"/>
      <c r="M39" s="229"/>
      <c r="N39" s="230"/>
      <c r="O39" s="233"/>
      <c r="P39" s="133">
        <v>29</v>
      </c>
    </row>
    <row r="40" spans="1:16" s="131" customFormat="1" ht="10.5" customHeight="1">
      <c r="A40" s="37">
        <v>30</v>
      </c>
      <c r="B40" s="228"/>
      <c r="C40" s="229">
        <v>5.858</v>
      </c>
      <c r="D40" s="230">
        <f t="shared" si="0"/>
        <v>78.12741970996167</v>
      </c>
      <c r="E40" s="231"/>
      <c r="F40" s="229">
        <v>5.863</v>
      </c>
      <c r="G40" s="230">
        <f t="shared" si="1"/>
        <v>77.99422150775402</v>
      </c>
      <c r="H40" s="232"/>
      <c r="I40" s="228"/>
      <c r="J40" s="229"/>
      <c r="K40" s="230"/>
      <c r="L40" s="228"/>
      <c r="M40" s="229"/>
      <c r="N40" s="230"/>
      <c r="O40" s="233"/>
      <c r="P40" s="133">
        <v>30</v>
      </c>
    </row>
    <row r="41" spans="1:16" s="131" customFormat="1" ht="10.5" customHeight="1">
      <c r="A41" s="37">
        <v>31</v>
      </c>
      <c r="B41" s="228"/>
      <c r="C41" s="229">
        <v>5.831</v>
      </c>
      <c r="D41" s="230">
        <f t="shared" si="0"/>
        <v>78.85262092186879</v>
      </c>
      <c r="E41" s="231"/>
      <c r="F41" s="229">
        <v>5.843</v>
      </c>
      <c r="G41" s="230">
        <f t="shared" si="1"/>
        <v>78.5290680228099</v>
      </c>
      <c r="H41" s="232"/>
      <c r="I41" s="228"/>
      <c r="J41" s="229"/>
      <c r="K41" s="230"/>
      <c r="L41" s="228"/>
      <c r="M41" s="229"/>
      <c r="N41" s="230"/>
      <c r="O41" s="233"/>
      <c r="P41" s="133">
        <v>31</v>
      </c>
    </row>
    <row r="42" spans="1:16" s="131" customFormat="1" ht="10.5" customHeight="1">
      <c r="A42" s="37">
        <v>32</v>
      </c>
      <c r="B42" s="228"/>
      <c r="C42" s="229">
        <v>5.899</v>
      </c>
      <c r="D42" s="230">
        <f t="shared" si="0"/>
        <v>77.04517103237254</v>
      </c>
      <c r="E42" s="231"/>
      <c r="F42" s="229">
        <v>5.804</v>
      </c>
      <c r="G42" s="230">
        <f t="shared" si="1"/>
        <v>79.58796648666561</v>
      </c>
      <c r="H42" s="232"/>
      <c r="I42" s="228"/>
      <c r="J42" s="229"/>
      <c r="K42" s="230"/>
      <c r="L42" s="228"/>
      <c r="M42" s="229"/>
      <c r="N42" s="230"/>
      <c r="O42" s="233"/>
      <c r="P42" s="133">
        <v>32</v>
      </c>
    </row>
    <row r="43" spans="1:16" s="131" customFormat="1" ht="10.5" customHeight="1">
      <c r="A43" s="37">
        <v>33</v>
      </c>
      <c r="B43" s="228"/>
      <c r="C43" s="229">
        <v>5.852</v>
      </c>
      <c r="D43" s="230">
        <f t="shared" si="0"/>
        <v>78.2877084413913</v>
      </c>
      <c r="E43" s="231"/>
      <c r="F43" s="229">
        <v>5.827</v>
      </c>
      <c r="G43" s="230">
        <f t="shared" si="1"/>
        <v>78.9609163541538</v>
      </c>
      <c r="H43" s="232"/>
      <c r="I43" s="228"/>
      <c r="J43" s="229"/>
      <c r="K43" s="230"/>
      <c r="L43" s="228"/>
      <c r="M43" s="229"/>
      <c r="N43" s="230"/>
      <c r="O43" s="233"/>
      <c r="P43" s="133">
        <v>33</v>
      </c>
    </row>
    <row r="44" spans="1:16" s="131" customFormat="1" ht="10.5" customHeight="1">
      <c r="A44" s="37">
        <v>34</v>
      </c>
      <c r="B44" s="228"/>
      <c r="C44" s="229">
        <v>5.872</v>
      </c>
      <c r="D44" s="230">
        <f t="shared" si="0"/>
        <v>77.75532162472079</v>
      </c>
      <c r="E44" s="231"/>
      <c r="F44" s="229">
        <v>5.781</v>
      </c>
      <c r="G44" s="230">
        <f t="shared" si="1"/>
        <v>80.22251574931151</v>
      </c>
      <c r="H44" s="232"/>
      <c r="I44" s="228"/>
      <c r="J44" s="229"/>
      <c r="K44" s="230"/>
      <c r="L44" s="228"/>
      <c r="M44" s="229"/>
      <c r="N44" s="230"/>
      <c r="O44" s="233"/>
      <c r="P44" s="133">
        <v>34</v>
      </c>
    </row>
    <row r="45" spans="1:16" s="131" customFormat="1" ht="10.5" customHeight="1">
      <c r="A45" s="37">
        <v>35</v>
      </c>
      <c r="B45" s="228"/>
      <c r="C45" s="229">
        <v>5.905</v>
      </c>
      <c r="D45" s="230">
        <f t="shared" si="0"/>
        <v>76.88868121961761</v>
      </c>
      <c r="E45" s="231"/>
      <c r="F45" s="229">
        <v>5.885</v>
      </c>
      <c r="G45" s="230">
        <f t="shared" si="1"/>
        <v>77.41217711211928</v>
      </c>
      <c r="H45" s="232"/>
      <c r="I45" s="228"/>
      <c r="J45" s="229"/>
      <c r="K45" s="230"/>
      <c r="L45" s="228"/>
      <c r="M45" s="229"/>
      <c r="N45" s="230"/>
      <c r="O45" s="233"/>
      <c r="P45" s="133">
        <v>35</v>
      </c>
    </row>
    <row r="46" spans="1:16" s="131" customFormat="1" ht="10.5" customHeight="1">
      <c r="A46" s="37">
        <v>36</v>
      </c>
      <c r="B46" s="228"/>
      <c r="C46" s="229">
        <v>5.891</v>
      </c>
      <c r="D46" s="230">
        <f t="shared" si="0"/>
        <v>77.25456837706068</v>
      </c>
      <c r="E46" s="231"/>
      <c r="F46" s="229">
        <v>5.858</v>
      </c>
      <c r="G46" s="230">
        <f t="shared" si="1"/>
        <v>78.12741970996167</v>
      </c>
      <c r="H46" s="232"/>
      <c r="I46" s="228"/>
      <c r="J46" s="229"/>
      <c r="K46" s="230"/>
      <c r="L46" s="228"/>
      <c r="M46" s="229"/>
      <c r="N46" s="230"/>
      <c r="O46" s="233"/>
      <c r="P46" s="133">
        <v>36</v>
      </c>
    </row>
    <row r="47" spans="1:16" s="131" customFormat="1" ht="10.5" customHeight="1">
      <c r="A47" s="37">
        <v>37</v>
      </c>
      <c r="B47" s="228"/>
      <c r="C47" s="229">
        <v>5.903</v>
      </c>
      <c r="D47" s="230">
        <f t="shared" si="0"/>
        <v>76.94079147309986</v>
      </c>
      <c r="E47" s="231"/>
      <c r="F47" s="229">
        <v>5.866</v>
      </c>
      <c r="G47" s="230">
        <f t="shared" si="1"/>
        <v>77.91446602442261</v>
      </c>
      <c r="H47" s="232"/>
      <c r="I47" s="228"/>
      <c r="J47" s="229"/>
      <c r="K47" s="230"/>
      <c r="L47" s="228"/>
      <c r="M47" s="229"/>
      <c r="N47" s="230"/>
      <c r="O47" s="233"/>
      <c r="P47" s="133">
        <v>37</v>
      </c>
    </row>
    <row r="48" spans="1:16" s="131" customFormat="1" ht="10.5" customHeight="1">
      <c r="A48" s="37">
        <v>38</v>
      </c>
      <c r="B48" s="228"/>
      <c r="C48" s="229">
        <v>5.907</v>
      </c>
      <c r="D48" s="230">
        <f t="shared" si="0"/>
        <v>76.8366238878532</v>
      </c>
      <c r="E48" s="231"/>
      <c r="F48" s="229">
        <v>5.937</v>
      </c>
      <c r="G48" s="230">
        <f t="shared" si="1"/>
        <v>76.06206609135059</v>
      </c>
      <c r="H48" s="232"/>
      <c r="I48" s="228"/>
      <c r="J48" s="229"/>
      <c r="K48" s="230"/>
      <c r="L48" s="228"/>
      <c r="M48" s="229"/>
      <c r="N48" s="230"/>
      <c r="O48" s="233"/>
      <c r="P48" s="133">
        <v>38</v>
      </c>
    </row>
    <row r="49" spans="1:16" s="131" customFormat="1" ht="10.5" customHeight="1">
      <c r="A49" s="37">
        <v>39</v>
      </c>
      <c r="B49" s="228"/>
      <c r="C49" s="229">
        <v>6.007</v>
      </c>
      <c r="D49" s="230">
        <f t="shared" si="0"/>
        <v>74.29968149261401</v>
      </c>
      <c r="E49" s="231"/>
      <c r="F49" s="229">
        <v>5.802</v>
      </c>
      <c r="G49" s="230">
        <f t="shared" si="1"/>
        <v>79.64284527592433</v>
      </c>
      <c r="H49" s="232"/>
      <c r="I49" s="228"/>
      <c r="J49" s="229"/>
      <c r="K49" s="230"/>
      <c r="L49" s="228"/>
      <c r="M49" s="229"/>
      <c r="N49" s="230"/>
      <c r="O49" s="233"/>
      <c r="P49" s="133">
        <v>39</v>
      </c>
    </row>
    <row r="50" spans="1:16" s="131" customFormat="1" ht="10.5" customHeight="1">
      <c r="A50" s="37">
        <v>40</v>
      </c>
      <c r="B50" s="228"/>
      <c r="C50" s="229">
        <v>5.912</v>
      </c>
      <c r="D50" s="230">
        <f t="shared" si="0"/>
        <v>76.70671162113904</v>
      </c>
      <c r="E50" s="231"/>
      <c r="F50" s="229">
        <v>5.89</v>
      </c>
      <c r="G50" s="230">
        <f t="shared" si="1"/>
        <v>77.28080305498591</v>
      </c>
      <c r="H50" s="232"/>
      <c r="I50" s="228"/>
      <c r="J50" s="229"/>
      <c r="K50" s="230"/>
      <c r="L50" s="228"/>
      <c r="M50" s="229"/>
      <c r="N50" s="230"/>
      <c r="O50" s="233"/>
      <c r="P50" s="133">
        <v>40</v>
      </c>
    </row>
    <row r="51" spans="1:16" s="131" customFormat="1" ht="10.5" customHeight="1">
      <c r="A51" s="37">
        <v>41</v>
      </c>
      <c r="B51" s="228"/>
      <c r="C51" s="229">
        <v>5.893</v>
      </c>
      <c r="D51" s="230">
        <f t="shared" si="0"/>
        <v>77.20213908208108</v>
      </c>
      <c r="E51" s="231"/>
      <c r="F51" s="229">
        <v>5.873</v>
      </c>
      <c r="G51" s="230">
        <f t="shared" si="1"/>
        <v>77.72884496819192</v>
      </c>
      <c r="H51" s="232"/>
      <c r="I51" s="228"/>
      <c r="J51" s="229"/>
      <c r="K51" s="230"/>
      <c r="L51" s="228"/>
      <c r="M51" s="229"/>
      <c r="N51" s="230"/>
      <c r="O51" s="233"/>
      <c r="P51" s="133">
        <v>41</v>
      </c>
    </row>
    <row r="52" spans="1:16" s="131" customFormat="1" ht="10.5" customHeight="1">
      <c r="A52" s="37">
        <v>42</v>
      </c>
      <c r="B52" s="228"/>
      <c r="C52" s="229">
        <v>5.88</v>
      </c>
      <c r="D52" s="230">
        <f t="shared" si="0"/>
        <v>77.54388644962391</v>
      </c>
      <c r="E52" s="231"/>
      <c r="F52" s="229">
        <v>5.821</v>
      </c>
      <c r="G52" s="230">
        <f t="shared" si="1"/>
        <v>79.12377829031304</v>
      </c>
      <c r="H52" s="232"/>
      <c r="I52" s="228"/>
      <c r="J52" s="229"/>
      <c r="K52" s="230"/>
      <c r="L52" s="228"/>
      <c r="M52" s="229"/>
      <c r="N52" s="230"/>
      <c r="O52" s="233"/>
      <c r="P52" s="133">
        <v>42</v>
      </c>
    </row>
    <row r="53" spans="1:16" s="131" customFormat="1" ht="10.5" customHeight="1">
      <c r="A53" s="37">
        <v>43</v>
      </c>
      <c r="B53" s="228"/>
      <c r="C53" s="229">
        <v>5.867</v>
      </c>
      <c r="D53" s="230">
        <f t="shared" si="0"/>
        <v>77.88790804727441</v>
      </c>
      <c r="E53" s="231"/>
      <c r="F53" s="229">
        <v>5.811</v>
      </c>
      <c r="G53" s="230">
        <f t="shared" si="1"/>
        <v>79.39633674608591</v>
      </c>
      <c r="H53" s="232"/>
      <c r="I53" s="228"/>
      <c r="J53" s="229"/>
      <c r="K53" s="230"/>
      <c r="L53" s="228"/>
      <c r="M53" s="229"/>
      <c r="N53" s="230"/>
      <c r="O53" s="233"/>
      <c r="P53" s="133">
        <v>43</v>
      </c>
    </row>
    <row r="54" spans="1:16" s="131" customFormat="1" ht="10.5" customHeight="1">
      <c r="A54" s="37">
        <v>44</v>
      </c>
      <c r="B54" s="228"/>
      <c r="C54" s="229">
        <v>5.895</v>
      </c>
      <c r="D54" s="230">
        <f t="shared" si="0"/>
        <v>77.14976314119876</v>
      </c>
      <c r="E54" s="231"/>
      <c r="F54" s="229">
        <v>5.787</v>
      </c>
      <c r="G54" s="230">
        <f t="shared" si="1"/>
        <v>80.05625151264799</v>
      </c>
      <c r="H54" s="232"/>
      <c r="I54" s="228"/>
      <c r="J54" s="229"/>
      <c r="K54" s="230"/>
      <c r="L54" s="228"/>
      <c r="M54" s="229"/>
      <c r="N54" s="230"/>
      <c r="O54" s="233"/>
      <c r="P54" s="133">
        <v>44</v>
      </c>
    </row>
    <row r="55" spans="1:16" s="131" customFormat="1" ht="10.5" customHeight="1">
      <c r="A55" s="37">
        <v>45</v>
      </c>
      <c r="B55" s="228"/>
      <c r="C55" s="229">
        <v>5.844</v>
      </c>
      <c r="D55" s="230">
        <f t="shared" si="0"/>
        <v>78.5021952133487</v>
      </c>
      <c r="E55" s="231"/>
      <c r="F55" s="229">
        <v>5.847</v>
      </c>
      <c r="G55" s="230">
        <f t="shared" si="1"/>
        <v>78.42165949645019</v>
      </c>
      <c r="H55" s="232"/>
      <c r="I55" s="228"/>
      <c r="J55" s="229"/>
      <c r="K55" s="230"/>
      <c r="L55" s="228"/>
      <c r="M55" s="229"/>
      <c r="N55" s="230"/>
      <c r="O55" s="233"/>
      <c r="P55" s="133">
        <v>45</v>
      </c>
    </row>
    <row r="56" spans="1:16" s="131" customFormat="1" ht="10.5" customHeight="1">
      <c r="A56" s="37">
        <v>46</v>
      </c>
      <c r="B56" s="228"/>
      <c r="C56" s="229">
        <v>5.906</v>
      </c>
      <c r="D56" s="230">
        <f t="shared" si="0"/>
        <v>76.86264594300081</v>
      </c>
      <c r="E56" s="231"/>
      <c r="F56" s="229">
        <v>5.786</v>
      </c>
      <c r="G56" s="230">
        <f t="shared" si="1"/>
        <v>80.0839263033886</v>
      </c>
      <c r="H56" s="232"/>
      <c r="I56" s="228"/>
      <c r="J56" s="229"/>
      <c r="K56" s="230"/>
      <c r="L56" s="228"/>
      <c r="M56" s="229"/>
      <c r="N56" s="230"/>
      <c r="O56" s="233"/>
      <c r="P56" s="133">
        <v>46</v>
      </c>
    </row>
    <row r="57" spans="1:16" s="131" customFormat="1" ht="10.5" customHeight="1">
      <c r="A57" s="37">
        <v>47</v>
      </c>
      <c r="B57" s="228"/>
      <c r="C57" s="229">
        <v>5.894</v>
      </c>
      <c r="D57" s="230">
        <f t="shared" si="0"/>
        <v>77.17594444690367</v>
      </c>
      <c r="E57" s="231"/>
      <c r="F57" s="229">
        <v>5.83</v>
      </c>
      <c r="G57" s="230">
        <f t="shared" si="1"/>
        <v>78.87967388364662</v>
      </c>
      <c r="H57" s="232"/>
      <c r="I57" s="228"/>
      <c r="J57" s="229"/>
      <c r="K57" s="230"/>
      <c r="L57" s="228"/>
      <c r="M57" s="229"/>
      <c r="N57" s="230"/>
      <c r="O57" s="233"/>
      <c r="P57" s="133">
        <v>47</v>
      </c>
    </row>
    <row r="58" spans="1:16" s="131" customFormat="1" ht="10.5" customHeight="1">
      <c r="A58" s="37">
        <v>48</v>
      </c>
      <c r="B58" s="228"/>
      <c r="C58" s="229">
        <v>5.917</v>
      </c>
      <c r="D58" s="230">
        <f t="shared" si="0"/>
        <v>76.57712855174506</v>
      </c>
      <c r="E58" s="231"/>
      <c r="F58" s="229">
        <v>5.78</v>
      </c>
      <c r="G58" s="230">
        <f t="shared" si="1"/>
        <v>80.25027680654794</v>
      </c>
      <c r="H58" s="232"/>
      <c r="I58" s="228"/>
      <c r="J58" s="229"/>
      <c r="K58" s="230"/>
      <c r="L58" s="228"/>
      <c r="M58" s="229"/>
      <c r="N58" s="230"/>
      <c r="O58" s="233"/>
      <c r="P58" s="133">
        <v>48</v>
      </c>
    </row>
    <row r="59" spans="1:16" s="131" customFormat="1" ht="10.5" customHeight="1">
      <c r="A59" s="37">
        <v>49</v>
      </c>
      <c r="B59" s="228"/>
      <c r="C59" s="229">
        <v>5.905</v>
      </c>
      <c r="D59" s="230">
        <f t="shared" si="0"/>
        <v>76.88868121961761</v>
      </c>
      <c r="E59" s="231"/>
      <c r="F59" s="229">
        <v>5.901</v>
      </c>
      <c r="G59" s="230">
        <f t="shared" si="1"/>
        <v>76.99295472005818</v>
      </c>
      <c r="H59" s="232"/>
      <c r="I59" s="228"/>
      <c r="J59" s="229"/>
      <c r="K59" s="230"/>
      <c r="L59" s="228"/>
      <c r="M59" s="229"/>
      <c r="N59" s="230"/>
      <c r="O59" s="233"/>
      <c r="P59" s="133">
        <v>49</v>
      </c>
    </row>
    <row r="60" spans="1:16" s="131" customFormat="1" ht="10.5" customHeight="1">
      <c r="A60" s="37">
        <v>50</v>
      </c>
      <c r="B60" s="132"/>
      <c r="C60" s="229">
        <v>5.858</v>
      </c>
      <c r="D60" s="230">
        <f t="shared" si="0"/>
        <v>78.12741970996167</v>
      </c>
      <c r="E60" s="231"/>
      <c r="F60" s="229">
        <v>5.952</v>
      </c>
      <c r="G60" s="230">
        <f t="shared" si="1"/>
        <v>75.67917182847742</v>
      </c>
      <c r="H60" s="232" t="s">
        <v>63</v>
      </c>
      <c r="I60" s="228"/>
      <c r="J60" s="229"/>
      <c r="K60" s="230"/>
      <c r="L60" s="228"/>
      <c r="M60" s="229"/>
      <c r="N60" s="230"/>
      <c r="O60" s="233"/>
      <c r="P60" s="133">
        <v>50</v>
      </c>
    </row>
    <row r="61" spans="1:16" s="131" customFormat="1" ht="10.5" customHeight="1">
      <c r="A61" s="37">
        <v>51</v>
      </c>
      <c r="B61" s="228"/>
      <c r="C61" s="229">
        <v>5.881</v>
      </c>
      <c r="D61" s="230">
        <f t="shared" si="0"/>
        <v>77.51751770495363</v>
      </c>
      <c r="E61" s="231"/>
      <c r="F61" s="229">
        <v>5.913</v>
      </c>
      <c r="G61" s="230">
        <f t="shared" si="1"/>
        <v>76.68076870710414</v>
      </c>
      <c r="H61" s="232"/>
      <c r="I61" s="228"/>
      <c r="J61" s="229"/>
      <c r="K61" s="230"/>
      <c r="L61" s="228"/>
      <c r="M61" s="229"/>
      <c r="N61" s="230"/>
      <c r="O61" s="233"/>
      <c r="P61" s="133">
        <v>51</v>
      </c>
    </row>
    <row r="62" spans="1:16" s="131" customFormat="1" ht="10.5" customHeight="1">
      <c r="A62" s="37">
        <v>52</v>
      </c>
      <c r="B62" s="228"/>
      <c r="C62" s="229">
        <v>5.847</v>
      </c>
      <c r="D62" s="230">
        <f t="shared" si="0"/>
        <v>78.42165949645019</v>
      </c>
      <c r="E62" s="231"/>
      <c r="F62" s="229">
        <v>5.926</v>
      </c>
      <c r="G62" s="230">
        <f t="shared" si="1"/>
        <v>76.34470505977926</v>
      </c>
      <c r="H62" s="232"/>
      <c r="I62" s="228"/>
      <c r="J62" s="229"/>
      <c r="K62" s="230"/>
      <c r="L62" s="228"/>
      <c r="M62" s="229"/>
      <c r="N62" s="230"/>
      <c r="O62" s="233"/>
      <c r="P62" s="133">
        <v>52</v>
      </c>
    </row>
    <row r="63" spans="1:16" s="131" customFormat="1" ht="10.5" customHeight="1">
      <c r="A63" s="37">
        <v>53</v>
      </c>
      <c r="B63" s="228"/>
      <c r="C63" s="229">
        <v>5.867</v>
      </c>
      <c r="D63" s="230">
        <f t="shared" si="0"/>
        <v>77.88790804727441</v>
      </c>
      <c r="E63" s="231"/>
      <c r="F63" s="229">
        <v>5.824</v>
      </c>
      <c r="G63" s="230">
        <f t="shared" si="1"/>
        <v>79.04228440339345</v>
      </c>
      <c r="H63" s="232"/>
      <c r="I63" s="228"/>
      <c r="J63" s="229"/>
      <c r="K63" s="230"/>
      <c r="L63" s="228"/>
      <c r="M63" s="229"/>
      <c r="N63" s="230"/>
      <c r="O63" s="233"/>
      <c r="P63" s="133">
        <v>53</v>
      </c>
    </row>
    <row r="64" spans="1:16" s="131" customFormat="1" ht="10.5" customHeight="1">
      <c r="A64" s="37">
        <v>54</v>
      </c>
      <c r="B64" s="228"/>
      <c r="C64" s="229">
        <v>5.86</v>
      </c>
      <c r="D64" s="230">
        <f t="shared" si="0"/>
        <v>78.07409951379388</v>
      </c>
      <c r="E64" s="231"/>
      <c r="F64" s="229">
        <v>5.798</v>
      </c>
      <c r="G64" s="230">
        <f t="shared" si="1"/>
        <v>79.75277327564739</v>
      </c>
      <c r="H64" s="232"/>
      <c r="I64" s="228"/>
      <c r="J64" s="229"/>
      <c r="K64" s="230"/>
      <c r="L64" s="228"/>
      <c r="M64" s="229"/>
      <c r="N64" s="230"/>
      <c r="O64" s="233"/>
      <c r="P64" s="133">
        <v>54</v>
      </c>
    </row>
    <row r="65" spans="1:16" s="131" customFormat="1" ht="10.5" customHeight="1">
      <c r="A65" s="37">
        <v>55</v>
      </c>
      <c r="B65" s="228"/>
      <c r="C65" s="229">
        <v>5.895</v>
      </c>
      <c r="D65" s="230">
        <f t="shared" si="0"/>
        <v>77.14976314119876</v>
      </c>
      <c r="E65" s="231"/>
      <c r="F65" s="229">
        <v>5.898</v>
      </c>
      <c r="G65" s="230">
        <f t="shared" si="1"/>
        <v>77.07129911053401</v>
      </c>
      <c r="H65" s="232"/>
      <c r="I65" s="228"/>
      <c r="J65" s="229"/>
      <c r="K65" s="230"/>
      <c r="L65" s="228"/>
      <c r="M65" s="229"/>
      <c r="N65" s="230"/>
      <c r="O65" s="233"/>
      <c r="P65" s="133">
        <v>55</v>
      </c>
    </row>
    <row r="66" spans="1:16" s="131" customFormat="1" ht="10.5" customHeight="1">
      <c r="A66" s="37">
        <v>56</v>
      </c>
      <c r="B66" s="228"/>
      <c r="C66" s="229">
        <v>5.906</v>
      </c>
      <c r="D66" s="230">
        <f t="shared" si="0"/>
        <v>76.86264594300081</v>
      </c>
      <c r="E66" s="231"/>
      <c r="F66" s="229">
        <v>5.821</v>
      </c>
      <c r="G66" s="230">
        <f t="shared" si="1"/>
        <v>79.12377829031304</v>
      </c>
      <c r="H66" s="232"/>
      <c r="I66" s="228"/>
      <c r="J66" s="229"/>
      <c r="K66" s="230"/>
      <c r="L66" s="228"/>
      <c r="M66" s="229"/>
      <c r="N66" s="230"/>
      <c r="O66" s="233"/>
      <c r="P66" s="133">
        <v>56</v>
      </c>
    </row>
    <row r="67" spans="1:16" s="131" customFormat="1" ht="10.5" customHeight="1">
      <c r="A67" s="37">
        <v>57</v>
      </c>
      <c r="B67" s="228"/>
      <c r="C67" s="229">
        <v>5.913</v>
      </c>
      <c r="D67" s="230">
        <f t="shared" si="0"/>
        <v>76.68076870710414</v>
      </c>
      <c r="E67" s="231"/>
      <c r="F67" s="229">
        <v>5.85</v>
      </c>
      <c r="G67" s="230">
        <f t="shared" si="1"/>
        <v>78.34124764888237</v>
      </c>
      <c r="H67" s="232"/>
      <c r="I67" s="228"/>
      <c r="J67" s="229"/>
      <c r="K67" s="230"/>
      <c r="L67" s="228"/>
      <c r="M67" s="229"/>
      <c r="N67" s="230"/>
      <c r="O67" s="233"/>
      <c r="P67" s="133">
        <v>57</v>
      </c>
    </row>
    <row r="68" spans="1:16" s="131" customFormat="1" ht="10.5" customHeight="1">
      <c r="A68" s="37">
        <v>58</v>
      </c>
      <c r="B68" s="228"/>
      <c r="C68" s="229">
        <v>5.924</v>
      </c>
      <c r="D68" s="230">
        <f t="shared" si="0"/>
        <v>76.39626319105349</v>
      </c>
      <c r="E68" s="231"/>
      <c r="F68" s="229">
        <v>5.809</v>
      </c>
      <c r="G68" s="230">
        <f t="shared" si="1"/>
        <v>79.45101741715561</v>
      </c>
      <c r="H68" s="232"/>
      <c r="I68" s="228"/>
      <c r="J68" s="229"/>
      <c r="K68" s="230"/>
      <c r="L68" s="228"/>
      <c r="M68" s="229"/>
      <c r="N68" s="230"/>
      <c r="O68" s="233"/>
      <c r="P68" s="133">
        <v>58</v>
      </c>
    </row>
    <row r="69" spans="1:16" s="131" customFormat="1" ht="10.5" customHeight="1">
      <c r="A69" s="37">
        <v>59</v>
      </c>
      <c r="B69" s="132"/>
      <c r="C69" s="229">
        <v>5.908</v>
      </c>
      <c r="D69" s="230">
        <f t="shared" si="0"/>
        <v>76.8106150452239</v>
      </c>
      <c r="E69" s="231"/>
      <c r="F69" s="229">
        <v>5.796</v>
      </c>
      <c r="G69" s="230">
        <f t="shared" si="1"/>
        <v>79.80782264296515</v>
      </c>
      <c r="H69" s="232" t="s">
        <v>63</v>
      </c>
      <c r="I69" s="228"/>
      <c r="J69" s="229"/>
      <c r="K69" s="230"/>
      <c r="L69" s="228"/>
      <c r="M69" s="229"/>
      <c r="N69" s="230"/>
      <c r="O69" s="233"/>
      <c r="P69" s="133">
        <v>59</v>
      </c>
    </row>
    <row r="70" spans="1:16" s="131" customFormat="1" ht="10.5" customHeight="1">
      <c r="A70" s="37">
        <v>60</v>
      </c>
      <c r="B70" s="228"/>
      <c r="C70" s="229">
        <v>5.896</v>
      </c>
      <c r="D70" s="230">
        <f t="shared" si="0"/>
        <v>77.12359515592398</v>
      </c>
      <c r="E70" s="231"/>
      <c r="F70" s="229">
        <v>5.957</v>
      </c>
      <c r="G70" s="230">
        <f t="shared" si="1"/>
        <v>75.55218272117084</v>
      </c>
      <c r="H70" s="232"/>
      <c r="I70" s="228"/>
      <c r="J70" s="229"/>
      <c r="K70" s="230"/>
      <c r="L70" s="228"/>
      <c r="M70" s="229"/>
      <c r="N70" s="230"/>
      <c r="O70" s="233"/>
      <c r="P70" s="133">
        <v>60</v>
      </c>
    </row>
    <row r="71" spans="1:16" s="131" customFormat="1" ht="10.5" customHeight="1">
      <c r="A71" s="37">
        <v>61</v>
      </c>
      <c r="B71" s="228"/>
      <c r="C71" s="229">
        <v>5.816</v>
      </c>
      <c r="D71" s="230">
        <f t="shared" si="0"/>
        <v>79.25988177989869</v>
      </c>
      <c r="E71" s="231"/>
      <c r="F71" s="229">
        <v>5.792</v>
      </c>
      <c r="G71" s="230">
        <f t="shared" si="1"/>
        <v>79.91809250566236</v>
      </c>
      <c r="H71" s="232"/>
      <c r="I71" s="228"/>
      <c r="J71" s="229"/>
      <c r="K71" s="230"/>
      <c r="L71" s="228"/>
      <c r="M71" s="229"/>
      <c r="N71" s="230"/>
      <c r="O71" s="233"/>
      <c r="P71" s="133">
        <v>61</v>
      </c>
    </row>
    <row r="72" spans="1:16" s="131" customFormat="1" ht="10.5" customHeight="1">
      <c r="A72" s="37">
        <v>62</v>
      </c>
      <c r="B72" s="228"/>
      <c r="C72" s="229">
        <v>5.854</v>
      </c>
      <c r="D72" s="230">
        <f t="shared" si="0"/>
        <v>78.23422409901256</v>
      </c>
      <c r="E72" s="231"/>
      <c r="F72" s="229">
        <v>5.73</v>
      </c>
      <c r="G72" s="230">
        <f t="shared" si="1"/>
        <v>81.65691570540147</v>
      </c>
      <c r="H72" s="232"/>
      <c r="I72" s="228"/>
      <c r="J72" s="229"/>
      <c r="K72" s="230"/>
      <c r="L72" s="228"/>
      <c r="M72" s="229"/>
      <c r="N72" s="230"/>
      <c r="O72" s="233"/>
      <c r="P72" s="133">
        <v>62</v>
      </c>
    </row>
    <row r="73" spans="1:16" s="131" customFormat="1" ht="10.5" customHeight="1" thickBot="1">
      <c r="A73" s="134">
        <v>63</v>
      </c>
      <c r="B73" s="234"/>
      <c r="C73" s="235">
        <v>5.897</v>
      </c>
      <c r="D73" s="230">
        <f t="shared" si="0"/>
        <v>77.09744048204473</v>
      </c>
      <c r="E73" s="237"/>
      <c r="F73" s="235">
        <v>5.76</v>
      </c>
      <c r="G73" s="230">
        <f t="shared" si="1"/>
        <v>80.80853791907423</v>
      </c>
      <c r="H73" s="238"/>
      <c r="I73" s="234"/>
      <c r="J73" s="235"/>
      <c r="K73" s="236"/>
      <c r="L73" s="234"/>
      <c r="M73" s="235"/>
      <c r="N73" s="239"/>
      <c r="O73" s="240"/>
      <c r="P73" s="52">
        <v>63</v>
      </c>
    </row>
    <row r="74" spans="1:16" ht="14.25" thickBot="1">
      <c r="A74" s="80" t="s">
        <v>0</v>
      </c>
      <c r="B74" s="11" t="s">
        <v>3</v>
      </c>
      <c r="C74" s="12" t="s">
        <v>5</v>
      </c>
      <c r="D74" s="12" t="s">
        <v>7</v>
      </c>
      <c r="E74" s="12" t="s">
        <v>4</v>
      </c>
      <c r="F74" s="12" t="s">
        <v>6</v>
      </c>
      <c r="G74" s="12" t="s">
        <v>8</v>
      </c>
      <c r="H74" s="13" t="s">
        <v>35</v>
      </c>
      <c r="I74" s="11" t="s">
        <v>3</v>
      </c>
      <c r="J74" s="12" t="s">
        <v>5</v>
      </c>
      <c r="K74" s="12" t="s">
        <v>7</v>
      </c>
      <c r="L74" s="12" t="s">
        <v>4</v>
      </c>
      <c r="M74" s="12" t="s">
        <v>6</v>
      </c>
      <c r="N74" s="12" t="s">
        <v>8</v>
      </c>
      <c r="O74" s="30" t="s">
        <v>35</v>
      </c>
      <c r="P74" s="128" t="s">
        <v>0</v>
      </c>
    </row>
    <row r="75" spans="1:16" ht="12.75">
      <c r="A75" s="81" t="s">
        <v>14</v>
      </c>
      <c r="B75" s="14"/>
      <c r="C75" s="15">
        <f>AVERAGE(C10:C73)</f>
        <v>5.8790781249999995</v>
      </c>
      <c r="D75" s="15">
        <f>AVERAGE(D10:D73)</f>
        <v>77.5771280814731</v>
      </c>
      <c r="E75" s="14"/>
      <c r="F75" s="26">
        <f>AVERAGE(F10:F73)</f>
        <v>5.827374999999999</v>
      </c>
      <c r="G75" s="14">
        <f>AVERAGE(G10:G73)</f>
        <v>78.97761545023414</v>
      </c>
      <c r="H75" s="72"/>
      <c r="I75" s="14"/>
      <c r="J75" s="15" t="e">
        <f>AVERAGE(J10:J73)</f>
        <v>#DIV/0!</v>
      </c>
      <c r="K75" s="15" t="e">
        <f>AVERAGE(K10:K73)</f>
        <v>#DIV/0!</v>
      </c>
      <c r="L75" s="14"/>
      <c r="M75" s="14" t="e">
        <f>AVERAGE(M10:M73)</f>
        <v>#DIV/0!</v>
      </c>
      <c r="N75" s="14" t="e">
        <f>AVERAGE(N10:N73)</f>
        <v>#DIV/0!</v>
      </c>
      <c r="O75" s="136"/>
      <c r="P75" s="142" t="s">
        <v>14</v>
      </c>
    </row>
    <row r="76" spans="1:16" ht="12.75">
      <c r="A76" s="82" t="s">
        <v>10</v>
      </c>
      <c r="B76" s="16"/>
      <c r="C76" s="17">
        <f>STDEV(C10:C73)</f>
        <v>0.036711792442805015</v>
      </c>
      <c r="D76" s="17">
        <f>STDEV(D10:D73)</f>
        <v>0.9675592735034952</v>
      </c>
      <c r="E76" s="16"/>
      <c r="F76" s="27">
        <f>STDEV(F10:F73)</f>
        <v>0.062199244623658015</v>
      </c>
      <c r="G76" s="16">
        <f>STDEV(G10:G73)</f>
        <v>1.7078666245008292</v>
      </c>
      <c r="H76" s="73"/>
      <c r="I76" s="16"/>
      <c r="J76" s="17" t="e">
        <f>STDEV(J10:J73)</f>
        <v>#DIV/0!</v>
      </c>
      <c r="K76" s="17" t="e">
        <f>STDEV(K10:K73)</f>
        <v>#DIV/0!</v>
      </c>
      <c r="L76" s="16"/>
      <c r="M76" s="16" t="e">
        <f>STDEV(M10:M73)</f>
        <v>#DIV/0!</v>
      </c>
      <c r="N76" s="16" t="e">
        <f>STDEV(N10:N73)</f>
        <v>#DIV/0!</v>
      </c>
      <c r="O76" s="137"/>
      <c r="P76" s="143" t="s">
        <v>10</v>
      </c>
    </row>
    <row r="77" spans="1:16" ht="12.75">
      <c r="A77" s="83" t="s">
        <v>15</v>
      </c>
      <c r="B77" s="18">
        <f aca="true" t="shared" si="2" ref="B77:G77">MAX(B10:B73)</f>
        <v>0</v>
      </c>
      <c r="C77" s="19">
        <f t="shared" si="2"/>
        <v>6.007</v>
      </c>
      <c r="D77" s="19">
        <f t="shared" si="2"/>
        <v>80.50077608760576</v>
      </c>
      <c r="E77" s="18">
        <f t="shared" si="2"/>
        <v>0</v>
      </c>
      <c r="F77" s="28">
        <f t="shared" si="2"/>
        <v>5.957</v>
      </c>
      <c r="G77" s="18">
        <f t="shared" si="2"/>
        <v>86.22966239252068</v>
      </c>
      <c r="H77" s="74"/>
      <c r="I77" s="18"/>
      <c r="J77" s="19">
        <f>MAX(J10:J73)</f>
        <v>0</v>
      </c>
      <c r="K77" s="19">
        <f>MAX(K10:K73)</f>
        <v>0</v>
      </c>
      <c r="L77" s="18">
        <f>MAX(L10:L73)</f>
        <v>0</v>
      </c>
      <c r="M77" s="18">
        <f>MAX(M10:M73)</f>
        <v>0</v>
      </c>
      <c r="N77" s="18">
        <f>MAX(N10:N73)</f>
        <v>0</v>
      </c>
      <c r="O77" s="138"/>
      <c r="P77" s="144" t="s">
        <v>15</v>
      </c>
    </row>
    <row r="78" spans="1:16" ht="12.75">
      <c r="A78" s="83" t="s">
        <v>16</v>
      </c>
      <c r="B78" s="20"/>
      <c r="C78" s="19">
        <f>MIN(C10:C73)</f>
        <v>5.771</v>
      </c>
      <c r="D78" s="19">
        <f>MIN(D10:D73)</f>
        <v>74.29968149261401</v>
      </c>
      <c r="E78" s="18">
        <f>MIN(E10:E73)</f>
        <v>0</v>
      </c>
      <c r="F78" s="28">
        <f>MIN(F10:F73)</f>
        <v>5.576</v>
      </c>
      <c r="G78" s="18">
        <f>MIN(G10:G73)</f>
        <v>75.55218272117084</v>
      </c>
      <c r="H78" s="75"/>
      <c r="I78" s="20"/>
      <c r="J78" s="19">
        <f>MIN(J10:J73)</f>
        <v>0</v>
      </c>
      <c r="K78" s="19">
        <f>MIN(K10:K73)</f>
        <v>0</v>
      </c>
      <c r="L78" s="18">
        <f>MIN(L10:L73)</f>
        <v>0</v>
      </c>
      <c r="M78" s="18">
        <f>MIN(M10:M73)</f>
        <v>0</v>
      </c>
      <c r="N78" s="18">
        <f>MIN(N10:N73)</f>
        <v>0</v>
      </c>
      <c r="O78" s="139"/>
      <c r="P78" s="144" t="s">
        <v>16</v>
      </c>
    </row>
    <row r="79" spans="1:16" ht="12.75">
      <c r="A79" s="83" t="s">
        <v>36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0</v>
      </c>
      <c r="H79" s="75"/>
      <c r="I79" s="20"/>
      <c r="J79" s="21"/>
      <c r="K79" s="22">
        <f>COUNTIF(K10:K73,"&lt;70")</f>
        <v>0</v>
      </c>
      <c r="L79" s="20"/>
      <c r="M79" s="20"/>
      <c r="N79" s="23">
        <f>COUNTIF(N10:N73,"&lt;70")</f>
        <v>0</v>
      </c>
      <c r="O79" s="139"/>
      <c r="P79" s="144" t="s">
        <v>36</v>
      </c>
    </row>
    <row r="80" spans="1:16" ht="12.75">
      <c r="A80" s="83" t="s">
        <v>37</v>
      </c>
      <c r="B80" s="20"/>
      <c r="C80" s="21"/>
      <c r="D80" s="22">
        <f>COUNTIF(D10:D73,"&gt;80")</f>
        <v>1</v>
      </c>
      <c r="E80" s="20"/>
      <c r="F80" s="20"/>
      <c r="G80" s="23">
        <f>COUNTIF(G10:G73,"&gt;80")</f>
        <v>15</v>
      </c>
      <c r="H80" s="75"/>
      <c r="I80" s="20"/>
      <c r="J80" s="21"/>
      <c r="K80" s="22">
        <f>COUNTIF(K10:K73,"&gt;80")</f>
        <v>0</v>
      </c>
      <c r="L80" s="20"/>
      <c r="M80" s="20"/>
      <c r="N80" s="23">
        <f>COUNTIF(N10:N73,"&gt;80")</f>
        <v>0</v>
      </c>
      <c r="O80" s="139"/>
      <c r="P80" s="144" t="s">
        <v>37</v>
      </c>
    </row>
    <row r="81" spans="1:16" ht="12.75">
      <c r="A81" s="182" t="s">
        <v>38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75"/>
      <c r="I81" s="20"/>
      <c r="J81" s="21"/>
      <c r="K81" s="21"/>
      <c r="L81" s="20"/>
      <c r="M81" s="20"/>
      <c r="N81" s="20"/>
      <c r="O81" s="139"/>
      <c r="P81" s="180" t="s">
        <v>38</v>
      </c>
    </row>
    <row r="82" spans="1:16" ht="12.75">
      <c r="A82" s="135" t="s">
        <v>48</v>
      </c>
      <c r="B82" s="24"/>
      <c r="C82" s="25"/>
      <c r="D82" s="25"/>
      <c r="E82" s="24"/>
      <c r="F82" s="24"/>
      <c r="G82" s="24"/>
      <c r="H82" s="76">
        <f>COUNTIF(H10:H73,"s")+COUNTIF(H10:H73,"s&amp;w")</f>
        <v>0</v>
      </c>
      <c r="I82" s="24"/>
      <c r="J82" s="25"/>
      <c r="K82" s="25"/>
      <c r="L82" s="24"/>
      <c r="M82" s="24"/>
      <c r="N82" s="24"/>
      <c r="O82" s="140">
        <f>COUNTIF(O10:O73,"s")</f>
        <v>0</v>
      </c>
      <c r="P82" s="181" t="s">
        <v>48</v>
      </c>
    </row>
    <row r="83" spans="1:16" ht="13.5" thickBot="1">
      <c r="A83" s="183" t="s">
        <v>39</v>
      </c>
      <c r="B83" s="24"/>
      <c r="C83" s="25"/>
      <c r="D83" s="25"/>
      <c r="E83" s="24"/>
      <c r="F83" s="24"/>
      <c r="G83" s="24"/>
      <c r="H83" s="77">
        <f>COUNTIF(H10:H73,"w")+COUNTIF(H10:H73,"s&amp;w")</f>
        <v>4</v>
      </c>
      <c r="I83" s="24"/>
      <c r="J83" s="25"/>
      <c r="K83" s="25"/>
      <c r="L83" s="24"/>
      <c r="M83" s="24"/>
      <c r="N83" s="24"/>
      <c r="O83" s="141">
        <f>COUNTIF(O10:O73,"w")</f>
        <v>0</v>
      </c>
      <c r="P83" s="145" t="s">
        <v>39</v>
      </c>
    </row>
    <row r="84" spans="1:16" ht="13.5" thickBot="1">
      <c r="A84" s="86" t="s">
        <v>9</v>
      </c>
      <c r="B84" s="185" t="s">
        <v>61</v>
      </c>
      <c r="C84" s="186"/>
      <c r="D84" s="186"/>
      <c r="E84" s="186"/>
      <c r="F84" s="186"/>
      <c r="G84" s="186"/>
      <c r="H84" s="187"/>
      <c r="I84" s="188" t="s">
        <v>62</v>
      </c>
      <c r="J84" s="186"/>
      <c r="K84" s="186"/>
      <c r="L84" s="186"/>
      <c r="M84" s="186"/>
      <c r="N84" s="186"/>
      <c r="O84" s="189"/>
      <c r="P84" s="146" t="s">
        <v>9</v>
      </c>
    </row>
    <row r="85" spans="1:16" ht="12.75">
      <c r="A85" s="85" t="s">
        <v>12</v>
      </c>
      <c r="B85" s="190" t="s">
        <v>60</v>
      </c>
      <c r="C85" s="191"/>
      <c r="N85" s="190" t="s">
        <v>60</v>
      </c>
      <c r="O85" s="191"/>
      <c r="P85" s="85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R81"/>
  <sheetViews>
    <sheetView workbookViewId="0" topLeftCell="A78">
      <selection activeCell="F81" sqref="F81"/>
    </sheetView>
  </sheetViews>
  <sheetFormatPr defaultColWidth="11.421875" defaultRowHeight="12.75"/>
  <cols>
    <col min="1" max="19" width="9.7109375" style="0" customWidth="1"/>
  </cols>
  <sheetData>
    <row r="4" ht="13.5" thickBot="1"/>
    <row r="5" spans="1:18" ht="14.25" thickBot="1" thickTop="1">
      <c r="A5" s="217" t="s">
        <v>53</v>
      </c>
      <c r="B5" s="218"/>
      <c r="C5" s="172" t="s">
        <v>55</v>
      </c>
      <c r="D5" s="49" t="s">
        <v>21</v>
      </c>
      <c r="E5" s="48" t="s">
        <v>23</v>
      </c>
      <c r="F5" s="50" t="s">
        <v>22</v>
      </c>
      <c r="G5" s="46" t="s">
        <v>24</v>
      </c>
      <c r="I5" s="217" t="s">
        <v>53</v>
      </c>
      <c r="J5" s="218"/>
      <c r="K5" s="147"/>
      <c r="L5" s="172" t="s">
        <v>54</v>
      </c>
      <c r="M5" s="49" t="s">
        <v>21</v>
      </c>
      <c r="N5" s="163" t="s">
        <v>49</v>
      </c>
      <c r="O5" s="163"/>
      <c r="P5" s="48"/>
      <c r="Q5" s="50" t="s">
        <v>22</v>
      </c>
      <c r="R5" s="46" t="s">
        <v>24</v>
      </c>
    </row>
    <row r="6" spans="1:18" ht="14.25" thickBot="1">
      <c r="A6" s="89" t="s">
        <v>9</v>
      </c>
      <c r="B6" s="224" t="s">
        <v>56</v>
      </c>
      <c r="C6" s="225"/>
      <c r="D6" s="224" t="s">
        <v>57</v>
      </c>
      <c r="E6" s="225"/>
      <c r="F6" s="87" t="s">
        <v>26</v>
      </c>
      <c r="G6" s="33" t="s">
        <v>27</v>
      </c>
      <c r="I6" s="90" t="s">
        <v>9</v>
      </c>
      <c r="J6" s="219" t="s">
        <v>56</v>
      </c>
      <c r="K6" s="220"/>
      <c r="L6" s="221"/>
      <c r="M6" s="219" t="s">
        <v>57</v>
      </c>
      <c r="N6" s="220"/>
      <c r="O6" s="220"/>
      <c r="P6" s="221"/>
      <c r="Q6" s="31" t="s">
        <v>26</v>
      </c>
      <c r="R6" s="54" t="s">
        <v>27</v>
      </c>
    </row>
    <row r="7" spans="1:18" ht="15" thickBot="1">
      <c r="A7" s="55" t="s">
        <v>20</v>
      </c>
      <c r="B7" s="91"/>
      <c r="C7" s="91"/>
      <c r="D7" s="92"/>
      <c r="E7" s="92"/>
      <c r="F7" s="53"/>
      <c r="G7" s="33"/>
      <c r="I7" s="56"/>
      <c r="J7" s="214" t="s">
        <v>33</v>
      </c>
      <c r="K7" s="215"/>
      <c r="L7" s="216" t="s">
        <v>31</v>
      </c>
      <c r="M7" s="214" t="s">
        <v>34</v>
      </c>
      <c r="N7" s="215"/>
      <c r="O7" s="215"/>
      <c r="P7" s="216" t="s">
        <v>29</v>
      </c>
      <c r="Q7" s="32"/>
      <c r="R7" s="33"/>
    </row>
    <row r="8" spans="1:18" ht="14.25" thickBot="1">
      <c r="A8" s="55"/>
      <c r="B8" s="206" t="s">
        <v>17</v>
      </c>
      <c r="C8" s="207"/>
      <c r="D8" s="207"/>
      <c r="E8" s="208"/>
      <c r="F8" s="32"/>
      <c r="G8" s="33"/>
      <c r="I8" s="55"/>
      <c r="J8" s="211" t="s">
        <v>25</v>
      </c>
      <c r="K8" s="212"/>
      <c r="L8" s="213"/>
      <c r="M8" s="211" t="s">
        <v>32</v>
      </c>
      <c r="N8" s="212"/>
      <c r="O8" s="212"/>
      <c r="P8" s="213" t="s">
        <v>29</v>
      </c>
      <c r="Q8" s="32"/>
      <c r="R8" s="33"/>
    </row>
    <row r="9" spans="1:18" ht="14.25" thickBot="1">
      <c r="A9" s="51" t="s">
        <v>25</v>
      </c>
      <c r="B9" s="176" t="s">
        <v>40</v>
      </c>
      <c r="C9" s="177" t="s">
        <v>41</v>
      </c>
      <c r="D9" s="176" t="s">
        <v>42</v>
      </c>
      <c r="E9" s="178" t="s">
        <v>43</v>
      </c>
      <c r="F9" s="209" t="s">
        <v>18</v>
      </c>
      <c r="G9" s="210"/>
      <c r="I9" s="51" t="s">
        <v>28</v>
      </c>
      <c r="J9" s="93" t="s">
        <v>52</v>
      </c>
      <c r="K9" s="94" t="s">
        <v>52</v>
      </c>
      <c r="L9" s="94" t="s">
        <v>52</v>
      </c>
      <c r="M9" s="93" t="s">
        <v>58</v>
      </c>
      <c r="N9" s="175" t="s">
        <v>59</v>
      </c>
      <c r="O9" s="164" t="s">
        <v>59</v>
      </c>
      <c r="P9" s="95" t="s">
        <v>58</v>
      </c>
      <c r="Q9" s="209" t="s">
        <v>18</v>
      </c>
      <c r="R9" s="210"/>
    </row>
    <row r="10" spans="1:18" ht="12.75">
      <c r="A10" s="34">
        <v>0</v>
      </c>
      <c r="B10" s="57"/>
      <c r="C10" s="58"/>
      <c r="D10" s="59"/>
      <c r="E10" s="58"/>
      <c r="F10" s="222"/>
      <c r="G10" s="223"/>
      <c r="I10" s="34">
        <v>5</v>
      </c>
      <c r="J10" s="57"/>
      <c r="K10" s="148"/>
      <c r="L10" s="58"/>
      <c r="M10" s="59"/>
      <c r="N10" s="174"/>
      <c r="O10" s="171"/>
      <c r="P10" s="58"/>
      <c r="Q10" s="35"/>
      <c r="R10" s="36"/>
    </row>
    <row r="11" spans="1:18" ht="12.75">
      <c r="A11" s="37">
        <v>1</v>
      </c>
      <c r="B11" s="60"/>
      <c r="C11" s="61"/>
      <c r="D11" s="62"/>
      <c r="E11" s="61"/>
      <c r="F11" s="202"/>
      <c r="G11" s="203"/>
      <c r="I11" s="37">
        <v>6</v>
      </c>
      <c r="J11" s="60"/>
      <c r="K11" s="149"/>
      <c r="L11" s="61"/>
      <c r="M11" s="62"/>
      <c r="N11" s="170"/>
      <c r="O11" s="165"/>
      <c r="P11" s="61"/>
      <c r="Q11" s="38"/>
      <c r="R11" s="39"/>
    </row>
    <row r="12" spans="1:18" ht="12.75">
      <c r="A12" s="37">
        <v>2</v>
      </c>
      <c r="B12" s="60"/>
      <c r="C12" s="61"/>
      <c r="D12" s="62"/>
      <c r="E12" s="61"/>
      <c r="F12" s="202"/>
      <c r="G12" s="203"/>
      <c r="I12" s="37">
        <v>10</v>
      </c>
      <c r="J12" s="60"/>
      <c r="K12" s="149"/>
      <c r="L12" s="61"/>
      <c r="M12" s="62"/>
      <c r="N12" s="170"/>
      <c r="O12" s="149"/>
      <c r="P12" s="61"/>
      <c r="Q12" s="38"/>
      <c r="R12" s="39"/>
    </row>
    <row r="13" spans="1:18" ht="12.75">
      <c r="A13" s="37">
        <v>3</v>
      </c>
      <c r="B13" s="60"/>
      <c r="C13" s="61"/>
      <c r="D13" s="62"/>
      <c r="E13" s="61"/>
      <c r="F13" s="202"/>
      <c r="G13" s="203"/>
      <c r="I13" s="37">
        <v>15</v>
      </c>
      <c r="J13" s="60"/>
      <c r="K13" s="149"/>
      <c r="L13" s="61"/>
      <c r="M13" s="62"/>
      <c r="N13" s="170"/>
      <c r="O13" s="149"/>
      <c r="P13" s="61"/>
      <c r="Q13" s="38"/>
      <c r="R13" s="39"/>
    </row>
    <row r="14" spans="1:18" ht="12.75">
      <c r="A14" s="37">
        <v>4</v>
      </c>
      <c r="B14" s="60"/>
      <c r="C14" s="61"/>
      <c r="D14" s="62"/>
      <c r="E14" s="61"/>
      <c r="F14" s="202"/>
      <c r="G14" s="203"/>
      <c r="I14" s="37">
        <v>20</v>
      </c>
      <c r="J14" s="60"/>
      <c r="K14" s="149"/>
      <c r="L14" s="61"/>
      <c r="M14" s="62"/>
      <c r="N14" s="170"/>
      <c r="O14" s="149"/>
      <c r="P14" s="61"/>
      <c r="Q14" s="38"/>
      <c r="R14" s="39"/>
    </row>
    <row r="15" spans="1:18" ht="12.75">
      <c r="A15" s="37">
        <v>5</v>
      </c>
      <c r="B15" s="60"/>
      <c r="C15" s="61"/>
      <c r="D15" s="62"/>
      <c r="E15" s="61"/>
      <c r="F15" s="202"/>
      <c r="G15" s="203"/>
      <c r="I15" s="37">
        <v>25</v>
      </c>
      <c r="J15" s="60"/>
      <c r="K15" s="149"/>
      <c r="L15" s="61"/>
      <c r="M15" s="62"/>
      <c r="N15" s="170"/>
      <c r="O15" s="149"/>
      <c r="P15" s="61"/>
      <c r="Q15" s="38"/>
      <c r="R15" s="39"/>
    </row>
    <row r="16" spans="1:18" ht="12.75">
      <c r="A16" s="37">
        <v>6</v>
      </c>
      <c r="B16" s="60"/>
      <c r="C16" s="61"/>
      <c r="D16" s="62"/>
      <c r="E16" s="61"/>
      <c r="F16" s="202"/>
      <c r="G16" s="203"/>
      <c r="I16" s="37">
        <v>30</v>
      </c>
      <c r="J16" s="60"/>
      <c r="K16" s="149"/>
      <c r="L16" s="61"/>
      <c r="M16" s="62"/>
      <c r="N16" s="170"/>
      <c r="O16" s="149"/>
      <c r="P16" s="61"/>
      <c r="Q16" s="38"/>
      <c r="R16" s="39"/>
    </row>
    <row r="17" spans="1:18" ht="12.75">
      <c r="A17" s="37">
        <v>7</v>
      </c>
      <c r="B17" s="60"/>
      <c r="C17" s="61"/>
      <c r="D17" s="62"/>
      <c r="E17" s="61"/>
      <c r="F17" s="202"/>
      <c r="G17" s="203"/>
      <c r="I17" s="37">
        <v>35</v>
      </c>
      <c r="J17" s="60"/>
      <c r="K17" s="149"/>
      <c r="L17" s="61"/>
      <c r="M17" s="62"/>
      <c r="N17" s="170"/>
      <c r="O17" s="149"/>
      <c r="P17" s="61"/>
      <c r="Q17" s="38"/>
      <c r="R17" s="39"/>
    </row>
    <row r="18" spans="1:18" ht="12.75">
      <c r="A18" s="37">
        <v>8</v>
      </c>
      <c r="B18" s="60"/>
      <c r="C18" s="61"/>
      <c r="D18" s="62"/>
      <c r="E18" s="61"/>
      <c r="F18" s="202"/>
      <c r="G18" s="203"/>
      <c r="I18" s="37">
        <v>40</v>
      </c>
      <c r="J18" s="60"/>
      <c r="K18" s="149"/>
      <c r="L18" s="61"/>
      <c r="M18" s="62"/>
      <c r="N18" s="170"/>
      <c r="O18" s="149"/>
      <c r="P18" s="61"/>
      <c r="Q18" s="40"/>
      <c r="R18" s="39"/>
    </row>
    <row r="19" spans="1:18" ht="12.75">
      <c r="A19" s="37">
        <v>9</v>
      </c>
      <c r="B19" s="60"/>
      <c r="C19" s="61"/>
      <c r="D19" s="62"/>
      <c r="E19" s="61"/>
      <c r="F19" s="202"/>
      <c r="G19" s="203"/>
      <c r="I19" s="37">
        <v>45</v>
      </c>
      <c r="J19" s="60"/>
      <c r="K19" s="149"/>
      <c r="L19" s="61"/>
      <c r="M19" s="62"/>
      <c r="N19" s="170"/>
      <c r="O19" s="149"/>
      <c r="P19" s="61"/>
      <c r="Q19" s="40"/>
      <c r="R19" s="39"/>
    </row>
    <row r="20" spans="1:18" ht="12.75">
      <c r="A20" s="37">
        <v>10</v>
      </c>
      <c r="B20" s="60"/>
      <c r="C20" s="61"/>
      <c r="D20" s="62"/>
      <c r="E20" s="61"/>
      <c r="F20" s="202"/>
      <c r="G20" s="203"/>
      <c r="I20" s="37">
        <v>50</v>
      </c>
      <c r="J20" s="60"/>
      <c r="K20" s="149"/>
      <c r="L20" s="61"/>
      <c r="M20" s="62"/>
      <c r="N20" s="170"/>
      <c r="O20" s="149"/>
      <c r="P20" s="61"/>
      <c r="Q20" s="38"/>
      <c r="R20" s="39"/>
    </row>
    <row r="21" spans="1:18" ht="12.75">
      <c r="A21" s="37">
        <v>11</v>
      </c>
      <c r="B21" s="60"/>
      <c r="C21" s="61"/>
      <c r="D21" s="62"/>
      <c r="E21" s="61"/>
      <c r="F21" s="202"/>
      <c r="G21" s="203"/>
      <c r="I21" s="37">
        <v>55</v>
      </c>
      <c r="J21" s="60"/>
      <c r="K21" s="149"/>
      <c r="L21" s="61"/>
      <c r="M21" s="62"/>
      <c r="N21" s="170"/>
      <c r="O21" s="149"/>
      <c r="P21" s="61"/>
      <c r="Q21" s="4"/>
      <c r="R21" s="39"/>
    </row>
    <row r="22" spans="1:18" ht="12.75">
      <c r="A22" s="37">
        <v>12</v>
      </c>
      <c r="B22" s="60"/>
      <c r="C22" s="61"/>
      <c r="D22" s="62"/>
      <c r="E22" s="61"/>
      <c r="F22" s="202"/>
      <c r="G22" s="203"/>
      <c r="I22" s="37">
        <v>60</v>
      </c>
      <c r="J22" s="60"/>
      <c r="K22" s="149"/>
      <c r="L22" s="61"/>
      <c r="M22" s="62"/>
      <c r="N22" s="170"/>
      <c r="O22" s="149"/>
      <c r="P22" s="61"/>
      <c r="Q22" s="40"/>
      <c r="R22" s="39"/>
    </row>
    <row r="23" spans="1:18" ht="12.75">
      <c r="A23" s="37">
        <v>13</v>
      </c>
      <c r="B23" s="60"/>
      <c r="C23" s="61"/>
      <c r="D23" s="62"/>
      <c r="E23" s="61"/>
      <c r="F23" s="202"/>
      <c r="G23" s="203"/>
      <c r="I23" s="37">
        <v>65</v>
      </c>
      <c r="J23" s="60"/>
      <c r="K23" s="149"/>
      <c r="L23" s="61"/>
      <c r="M23" s="62"/>
      <c r="N23" s="170"/>
      <c r="O23" s="149"/>
      <c r="P23" s="61"/>
      <c r="Q23" s="40"/>
      <c r="R23" s="39"/>
    </row>
    <row r="24" spans="1:18" ht="12.75">
      <c r="A24" s="37">
        <v>14</v>
      </c>
      <c r="B24" s="60"/>
      <c r="C24" s="61"/>
      <c r="D24" s="62"/>
      <c r="E24" s="61"/>
      <c r="F24" s="202"/>
      <c r="G24" s="203"/>
      <c r="I24" s="37">
        <v>70</v>
      </c>
      <c r="J24" s="60"/>
      <c r="K24" s="149"/>
      <c r="L24" s="61"/>
      <c r="M24" s="62"/>
      <c r="N24" s="170"/>
      <c r="O24" s="149"/>
      <c r="P24" s="61"/>
      <c r="Q24" s="40"/>
      <c r="R24" s="39"/>
    </row>
    <row r="25" spans="1:18" ht="12.75">
      <c r="A25" s="37">
        <v>15</v>
      </c>
      <c r="B25" s="60"/>
      <c r="C25" s="61"/>
      <c r="D25" s="122"/>
      <c r="E25" s="61"/>
      <c r="F25" s="202"/>
      <c r="G25" s="203"/>
      <c r="I25" s="37">
        <v>75</v>
      </c>
      <c r="J25" s="60"/>
      <c r="K25" s="149"/>
      <c r="L25" s="61"/>
      <c r="M25" s="62"/>
      <c r="N25" s="170"/>
      <c r="O25" s="149"/>
      <c r="P25" s="61"/>
      <c r="Q25" s="40"/>
      <c r="R25" s="39"/>
    </row>
    <row r="26" spans="1:18" ht="12.75">
      <c r="A26" s="37">
        <v>16</v>
      </c>
      <c r="B26" s="60"/>
      <c r="C26" s="61"/>
      <c r="D26" s="62"/>
      <c r="E26" s="61"/>
      <c r="F26" s="202"/>
      <c r="G26" s="203"/>
      <c r="I26" s="37">
        <v>80</v>
      </c>
      <c r="J26" s="60"/>
      <c r="K26" s="149"/>
      <c r="L26" s="61"/>
      <c r="M26" s="62"/>
      <c r="N26" s="170"/>
      <c r="O26" s="149"/>
      <c r="P26" s="61"/>
      <c r="Q26" s="38"/>
      <c r="R26" s="39"/>
    </row>
    <row r="27" spans="1:18" ht="12.75">
      <c r="A27" s="37">
        <v>17</v>
      </c>
      <c r="B27" s="60"/>
      <c r="C27" s="61"/>
      <c r="D27" s="62"/>
      <c r="E27" s="61"/>
      <c r="F27" s="202"/>
      <c r="G27" s="203"/>
      <c r="I27" s="37">
        <v>85</v>
      </c>
      <c r="J27" s="60"/>
      <c r="K27" s="149"/>
      <c r="L27" s="61"/>
      <c r="M27" s="62"/>
      <c r="N27" s="170"/>
      <c r="O27" s="149"/>
      <c r="P27" s="61"/>
      <c r="Q27" s="4"/>
      <c r="R27" s="39"/>
    </row>
    <row r="28" spans="1:18" ht="12.75">
      <c r="A28" s="37">
        <v>18</v>
      </c>
      <c r="B28" s="60"/>
      <c r="C28" s="61"/>
      <c r="D28" s="62"/>
      <c r="E28" s="61"/>
      <c r="F28" s="202"/>
      <c r="G28" s="203"/>
      <c r="I28" s="37">
        <v>86</v>
      </c>
      <c r="J28" s="60"/>
      <c r="K28" s="149"/>
      <c r="L28" s="61"/>
      <c r="M28" s="62"/>
      <c r="N28" s="173"/>
      <c r="O28" s="149"/>
      <c r="P28" s="61"/>
      <c r="Q28" s="38"/>
      <c r="R28" s="39"/>
    </row>
    <row r="29" spans="1:18" ht="12.75">
      <c r="A29" s="37">
        <v>19</v>
      </c>
      <c r="B29" s="60"/>
      <c r="C29" s="61"/>
      <c r="D29" s="62"/>
      <c r="E29" s="61"/>
      <c r="F29" s="202"/>
      <c r="G29" s="203"/>
      <c r="I29" s="37">
        <v>90</v>
      </c>
      <c r="J29" s="60"/>
      <c r="K29" s="149"/>
      <c r="L29" s="61"/>
      <c r="M29" s="116"/>
      <c r="N29" s="170"/>
      <c r="O29" s="169"/>
      <c r="P29" s="61"/>
      <c r="Q29" s="4"/>
      <c r="R29" s="39"/>
    </row>
    <row r="30" spans="1:18" ht="12.75">
      <c r="A30" s="37">
        <v>20</v>
      </c>
      <c r="B30" s="60"/>
      <c r="C30" s="61"/>
      <c r="D30" s="62"/>
      <c r="E30" s="61"/>
      <c r="F30" s="202"/>
      <c r="G30" s="203"/>
      <c r="I30" s="37">
        <v>95</v>
      </c>
      <c r="J30" s="60"/>
      <c r="K30" s="149"/>
      <c r="L30" s="61"/>
      <c r="M30" s="62"/>
      <c r="N30" s="170"/>
      <c r="O30" s="149"/>
      <c r="P30" s="61"/>
      <c r="Q30" s="38"/>
      <c r="R30" s="39"/>
    </row>
    <row r="31" spans="1:18" ht="12.75">
      <c r="A31" s="37">
        <v>21</v>
      </c>
      <c r="B31" s="60"/>
      <c r="C31" s="61"/>
      <c r="D31" s="62"/>
      <c r="E31" s="61"/>
      <c r="F31" s="202"/>
      <c r="G31" s="203"/>
      <c r="I31" s="37">
        <v>100</v>
      </c>
      <c r="J31" s="60"/>
      <c r="K31" s="149"/>
      <c r="L31" s="61"/>
      <c r="M31" s="117"/>
      <c r="N31" s="170"/>
      <c r="O31" s="165"/>
      <c r="P31" s="61"/>
      <c r="Q31" s="4"/>
      <c r="R31" s="39"/>
    </row>
    <row r="32" spans="1:18" ht="12.75">
      <c r="A32" s="37">
        <v>22</v>
      </c>
      <c r="B32" s="60"/>
      <c r="C32" s="61"/>
      <c r="D32" s="62"/>
      <c r="E32" s="61"/>
      <c r="F32" s="202"/>
      <c r="G32" s="203"/>
      <c r="I32" s="37">
        <v>105</v>
      </c>
      <c r="J32" s="60"/>
      <c r="K32" s="149"/>
      <c r="L32" s="61"/>
      <c r="M32" s="62"/>
      <c r="N32" s="173"/>
      <c r="O32" s="149"/>
      <c r="P32" s="61"/>
      <c r="Q32" s="40"/>
      <c r="R32" s="39"/>
    </row>
    <row r="33" spans="1:18" ht="12.75">
      <c r="A33" s="37">
        <v>23</v>
      </c>
      <c r="B33" s="60"/>
      <c r="C33" s="61"/>
      <c r="D33" s="62"/>
      <c r="E33" s="61"/>
      <c r="F33" s="202"/>
      <c r="G33" s="203"/>
      <c r="I33" s="37">
        <v>110</v>
      </c>
      <c r="J33" s="60"/>
      <c r="K33" s="149"/>
      <c r="L33" s="61"/>
      <c r="M33" s="62"/>
      <c r="N33" s="170"/>
      <c r="O33" s="149"/>
      <c r="P33" s="61"/>
      <c r="Q33" s="40"/>
      <c r="R33" s="39"/>
    </row>
    <row r="34" spans="1:18" ht="12.75">
      <c r="A34" s="37">
        <v>24</v>
      </c>
      <c r="B34" s="60"/>
      <c r="C34" s="61"/>
      <c r="D34" s="62"/>
      <c r="E34" s="61"/>
      <c r="F34" s="202"/>
      <c r="G34" s="203"/>
      <c r="I34" s="37">
        <v>115</v>
      </c>
      <c r="J34" s="60"/>
      <c r="K34" s="149"/>
      <c r="L34" s="61"/>
      <c r="M34" s="62"/>
      <c r="N34" s="170"/>
      <c r="O34" s="149"/>
      <c r="P34" s="61"/>
      <c r="Q34" s="40"/>
      <c r="R34" s="39"/>
    </row>
    <row r="35" spans="1:18" ht="12.75">
      <c r="A35" s="37">
        <v>25</v>
      </c>
      <c r="B35" s="60"/>
      <c r="C35" s="61"/>
      <c r="D35" s="62"/>
      <c r="E35" s="61"/>
      <c r="F35" s="202"/>
      <c r="G35" s="203"/>
      <c r="I35" s="37">
        <v>120</v>
      </c>
      <c r="J35" s="60"/>
      <c r="K35" s="149"/>
      <c r="L35" s="61"/>
      <c r="M35" s="62"/>
      <c r="N35" s="170"/>
      <c r="O35" s="149"/>
      <c r="P35" s="61"/>
      <c r="Q35" s="40"/>
      <c r="R35" s="39"/>
    </row>
    <row r="36" spans="1:18" ht="12.75">
      <c r="A36" s="37">
        <v>26</v>
      </c>
      <c r="B36" s="60"/>
      <c r="C36" s="61"/>
      <c r="D36" s="62"/>
      <c r="E36" s="61"/>
      <c r="F36" s="202"/>
      <c r="G36" s="203"/>
      <c r="I36" s="37">
        <v>125</v>
      </c>
      <c r="J36" s="60"/>
      <c r="K36" s="149"/>
      <c r="L36" s="61"/>
      <c r="M36" s="62"/>
      <c r="N36" s="170"/>
      <c r="O36" s="149"/>
      <c r="P36" s="61"/>
      <c r="Q36" s="38"/>
      <c r="R36" s="39"/>
    </row>
    <row r="37" spans="1:18" ht="12.75">
      <c r="A37" s="37">
        <v>27</v>
      </c>
      <c r="B37" s="60"/>
      <c r="C37" s="61"/>
      <c r="D37" s="62"/>
      <c r="E37" s="61"/>
      <c r="F37" s="202"/>
      <c r="G37" s="203"/>
      <c r="I37" s="37">
        <v>130</v>
      </c>
      <c r="J37" s="60"/>
      <c r="K37" s="149"/>
      <c r="L37" s="61"/>
      <c r="M37" s="62"/>
      <c r="N37" s="170"/>
      <c r="O37" s="149"/>
      <c r="P37" s="61"/>
      <c r="Q37" s="40"/>
      <c r="R37" s="39"/>
    </row>
    <row r="38" spans="1:18" ht="12.75">
      <c r="A38" s="37">
        <v>28</v>
      </c>
      <c r="B38" s="60"/>
      <c r="C38" s="61"/>
      <c r="D38" s="62"/>
      <c r="E38" s="61"/>
      <c r="F38" s="202"/>
      <c r="G38" s="203"/>
      <c r="I38" s="37">
        <v>135</v>
      </c>
      <c r="J38" s="60"/>
      <c r="K38" s="149"/>
      <c r="L38" s="61"/>
      <c r="M38" s="62"/>
      <c r="N38" s="170"/>
      <c r="O38" s="149"/>
      <c r="P38" s="61"/>
      <c r="Q38" s="40"/>
      <c r="R38" s="39"/>
    </row>
    <row r="39" spans="1:18" ht="12.75">
      <c r="A39" s="37">
        <v>29</v>
      </c>
      <c r="B39" s="60"/>
      <c r="C39" s="61"/>
      <c r="D39" s="62"/>
      <c r="E39" s="61"/>
      <c r="F39" s="202"/>
      <c r="G39" s="203"/>
      <c r="I39" s="37">
        <v>140</v>
      </c>
      <c r="J39" s="60"/>
      <c r="K39" s="149"/>
      <c r="L39" s="61"/>
      <c r="M39" s="62"/>
      <c r="N39" s="170"/>
      <c r="O39" s="149"/>
      <c r="P39" s="61"/>
      <c r="Q39" s="38"/>
      <c r="R39" s="39"/>
    </row>
    <row r="40" spans="1:18" ht="12.75">
      <c r="A40" s="37">
        <v>30</v>
      </c>
      <c r="B40" s="60"/>
      <c r="C40" s="61"/>
      <c r="D40" s="62"/>
      <c r="E40" s="61"/>
      <c r="F40" s="202"/>
      <c r="G40" s="203"/>
      <c r="I40" s="37">
        <v>145</v>
      </c>
      <c r="J40" s="60"/>
      <c r="K40" s="149"/>
      <c r="L40" s="61"/>
      <c r="M40" s="62"/>
      <c r="N40" s="170"/>
      <c r="O40" s="149"/>
      <c r="P40" s="61"/>
      <c r="Q40" s="40"/>
      <c r="R40" s="39"/>
    </row>
    <row r="41" spans="1:18" ht="12.75">
      <c r="A41" s="37">
        <v>31</v>
      </c>
      <c r="B41" s="60"/>
      <c r="C41" s="61"/>
      <c r="D41" s="62"/>
      <c r="E41" s="61"/>
      <c r="F41" s="202"/>
      <c r="G41" s="203"/>
      <c r="I41" s="37">
        <v>150</v>
      </c>
      <c r="J41" s="60"/>
      <c r="K41" s="149"/>
      <c r="L41" s="61"/>
      <c r="M41" s="62"/>
      <c r="N41" s="170"/>
      <c r="O41" s="149"/>
      <c r="P41" s="61"/>
      <c r="Q41" s="38"/>
      <c r="R41" s="39"/>
    </row>
    <row r="42" spans="1:18" ht="12.75">
      <c r="A42" s="37">
        <v>32</v>
      </c>
      <c r="B42" s="60"/>
      <c r="C42" s="61"/>
      <c r="D42" s="62"/>
      <c r="E42" s="61"/>
      <c r="F42" s="202"/>
      <c r="G42" s="203"/>
      <c r="I42" s="37">
        <v>155</v>
      </c>
      <c r="J42" s="60"/>
      <c r="K42" s="149"/>
      <c r="L42" s="61"/>
      <c r="M42" s="62"/>
      <c r="N42" s="170"/>
      <c r="O42" s="149"/>
      <c r="P42" s="61"/>
      <c r="Q42" s="38"/>
      <c r="R42" s="39"/>
    </row>
    <row r="43" spans="1:18" ht="12.75">
      <c r="A43" s="37">
        <v>33</v>
      </c>
      <c r="B43" s="60"/>
      <c r="C43" s="61"/>
      <c r="D43" s="62"/>
      <c r="E43" s="61"/>
      <c r="F43" s="202"/>
      <c r="G43" s="203"/>
      <c r="I43" s="37">
        <v>160</v>
      </c>
      <c r="J43" s="60"/>
      <c r="K43" s="149"/>
      <c r="L43" s="61"/>
      <c r="M43" s="62"/>
      <c r="N43" s="170"/>
      <c r="O43" s="149"/>
      <c r="P43" s="61"/>
      <c r="Q43" s="38"/>
      <c r="R43" s="39"/>
    </row>
    <row r="44" spans="1:18" ht="12.75">
      <c r="A44" s="37">
        <v>34</v>
      </c>
      <c r="B44" s="60"/>
      <c r="C44" s="64"/>
      <c r="D44" s="62"/>
      <c r="E44" s="61"/>
      <c r="F44" s="202"/>
      <c r="G44" s="203"/>
      <c r="I44" s="37">
        <v>165</v>
      </c>
      <c r="J44" s="60"/>
      <c r="K44" s="149"/>
      <c r="L44" s="61"/>
      <c r="M44" s="62"/>
      <c r="N44" s="170"/>
      <c r="O44" s="149"/>
      <c r="P44" s="61"/>
      <c r="Q44" s="38"/>
      <c r="R44" s="39"/>
    </row>
    <row r="45" spans="1:18" ht="12.75">
      <c r="A45" s="37">
        <v>35</v>
      </c>
      <c r="B45" s="60"/>
      <c r="C45" s="61"/>
      <c r="D45" s="62"/>
      <c r="E45" s="61"/>
      <c r="F45" s="202"/>
      <c r="G45" s="203"/>
      <c r="I45" s="226">
        <v>166</v>
      </c>
      <c r="J45" s="227"/>
      <c r="K45" s="166"/>
      <c r="L45" s="119"/>
      <c r="M45" s="117"/>
      <c r="N45" s="173"/>
      <c r="O45" s="166"/>
      <c r="P45" s="119"/>
      <c r="Q45" s="38"/>
      <c r="R45" s="39"/>
    </row>
    <row r="46" spans="1:18" ht="12.75">
      <c r="A46" s="37">
        <v>36</v>
      </c>
      <c r="B46" s="60"/>
      <c r="C46" s="61"/>
      <c r="D46" s="62"/>
      <c r="E46" s="61"/>
      <c r="F46" s="202"/>
      <c r="G46" s="203"/>
      <c r="I46" s="226">
        <v>166.5</v>
      </c>
      <c r="J46" s="227"/>
      <c r="K46" s="166"/>
      <c r="L46" s="119"/>
      <c r="M46" s="117"/>
      <c r="N46" s="173"/>
      <c r="O46" s="166"/>
      <c r="P46" s="119"/>
      <c r="Q46" s="38"/>
      <c r="R46" s="39"/>
    </row>
    <row r="47" spans="1:18" ht="12.75">
      <c r="A47" s="37">
        <v>37</v>
      </c>
      <c r="B47" s="60"/>
      <c r="C47" s="61"/>
      <c r="D47" s="62"/>
      <c r="E47" s="61"/>
      <c r="F47" s="202"/>
      <c r="G47" s="203"/>
      <c r="I47" s="226">
        <v>167</v>
      </c>
      <c r="J47" s="227"/>
      <c r="K47" s="166"/>
      <c r="L47" s="119"/>
      <c r="M47" s="117"/>
      <c r="N47" s="173"/>
      <c r="O47" s="166"/>
      <c r="P47" s="119"/>
      <c r="Q47" s="4"/>
      <c r="R47" s="39"/>
    </row>
    <row r="48" spans="1:18" ht="12.75">
      <c r="A48" s="37">
        <v>38</v>
      </c>
      <c r="B48" s="60"/>
      <c r="C48" s="61"/>
      <c r="D48" s="62"/>
      <c r="E48" s="61"/>
      <c r="F48" s="202"/>
      <c r="G48" s="203"/>
      <c r="I48" s="37">
        <v>170</v>
      </c>
      <c r="J48" s="60"/>
      <c r="K48" s="149"/>
      <c r="L48" s="61"/>
      <c r="M48" s="62"/>
      <c r="N48" s="170"/>
      <c r="O48" s="149"/>
      <c r="P48" s="61"/>
      <c r="Q48" s="38"/>
      <c r="R48" s="39"/>
    </row>
    <row r="49" spans="1:18" ht="12.75">
      <c r="A49" s="37">
        <v>39</v>
      </c>
      <c r="B49" s="60"/>
      <c r="C49" s="61"/>
      <c r="D49" s="62"/>
      <c r="E49" s="61"/>
      <c r="F49" s="202"/>
      <c r="G49" s="203"/>
      <c r="I49" s="37">
        <v>175</v>
      </c>
      <c r="J49" s="60"/>
      <c r="K49" s="149"/>
      <c r="L49" s="61"/>
      <c r="M49" s="62"/>
      <c r="N49" s="170"/>
      <c r="O49" s="149"/>
      <c r="P49" s="61"/>
      <c r="Q49" s="38"/>
      <c r="R49" s="39"/>
    </row>
    <row r="50" spans="1:18" ht="12.75">
      <c r="A50" s="37">
        <v>40</v>
      </c>
      <c r="B50" s="60"/>
      <c r="C50" s="61"/>
      <c r="D50" s="62"/>
      <c r="E50" s="61"/>
      <c r="F50" s="202"/>
      <c r="G50" s="203"/>
      <c r="I50" s="37">
        <v>180</v>
      </c>
      <c r="J50" s="60"/>
      <c r="K50" s="149"/>
      <c r="L50" s="61"/>
      <c r="M50" s="62"/>
      <c r="N50" s="170"/>
      <c r="O50" s="149"/>
      <c r="P50" s="61"/>
      <c r="Q50" s="38"/>
      <c r="R50" s="39"/>
    </row>
    <row r="51" spans="1:18" ht="12.75">
      <c r="A51" s="37">
        <v>41</v>
      </c>
      <c r="B51" s="60"/>
      <c r="C51" s="61"/>
      <c r="D51" s="62"/>
      <c r="E51" s="61"/>
      <c r="F51" s="202"/>
      <c r="G51" s="203"/>
      <c r="I51" s="37">
        <v>185</v>
      </c>
      <c r="J51" s="60"/>
      <c r="K51" s="149"/>
      <c r="L51" s="61"/>
      <c r="M51" s="62"/>
      <c r="N51" s="170"/>
      <c r="O51" s="149"/>
      <c r="P51" s="61"/>
      <c r="Q51" s="38"/>
      <c r="R51" s="39"/>
    </row>
    <row r="52" spans="1:18" ht="12.75">
      <c r="A52" s="37">
        <v>42</v>
      </c>
      <c r="B52" s="60"/>
      <c r="C52" s="61"/>
      <c r="D52" s="62"/>
      <c r="E52" s="61"/>
      <c r="F52" s="202"/>
      <c r="G52" s="203"/>
      <c r="I52" s="37">
        <v>190</v>
      </c>
      <c r="J52" s="60"/>
      <c r="K52" s="149"/>
      <c r="L52" s="61"/>
      <c r="M52" s="62"/>
      <c r="N52" s="170"/>
      <c r="O52" s="149"/>
      <c r="P52" s="61"/>
      <c r="Q52" s="4"/>
      <c r="R52" s="39"/>
    </row>
    <row r="53" spans="1:18" ht="12.75">
      <c r="A53" s="37">
        <v>43</v>
      </c>
      <c r="B53" s="60"/>
      <c r="C53" s="61"/>
      <c r="D53" s="62"/>
      <c r="E53" s="61"/>
      <c r="F53" s="202"/>
      <c r="G53" s="203"/>
      <c r="I53" s="37">
        <v>195</v>
      </c>
      <c r="J53" s="60"/>
      <c r="K53" s="149"/>
      <c r="L53" s="61"/>
      <c r="M53" s="62"/>
      <c r="N53" s="170"/>
      <c r="O53" s="149"/>
      <c r="P53" s="118"/>
      <c r="Q53" s="38"/>
      <c r="R53" s="39"/>
    </row>
    <row r="54" spans="1:18" ht="12.75">
      <c r="A54" s="37">
        <v>44</v>
      </c>
      <c r="B54" s="60"/>
      <c r="C54" s="61"/>
      <c r="D54" s="62"/>
      <c r="E54" s="61"/>
      <c r="F54" s="202"/>
      <c r="G54" s="203"/>
      <c r="I54" s="37">
        <v>200</v>
      </c>
      <c r="J54" s="60"/>
      <c r="K54" s="149"/>
      <c r="L54" s="61"/>
      <c r="M54" s="62"/>
      <c r="N54" s="170"/>
      <c r="O54" s="165"/>
      <c r="P54" s="61"/>
      <c r="Q54" s="38"/>
      <c r="R54" s="39"/>
    </row>
    <row r="55" spans="1:18" ht="12.75">
      <c r="A55" s="37">
        <v>45</v>
      </c>
      <c r="B55" s="60"/>
      <c r="C55" s="61"/>
      <c r="D55" s="63"/>
      <c r="E55" s="61"/>
      <c r="F55" s="202"/>
      <c r="G55" s="203"/>
      <c r="I55" s="37">
        <v>205</v>
      </c>
      <c r="J55" s="60"/>
      <c r="K55" s="149"/>
      <c r="L55" s="61"/>
      <c r="M55" s="116"/>
      <c r="N55" s="170"/>
      <c r="O55" s="149"/>
      <c r="P55" s="61"/>
      <c r="Q55" s="38"/>
      <c r="R55" s="39"/>
    </row>
    <row r="56" spans="1:18" ht="12.75">
      <c r="A56" s="37">
        <v>46</v>
      </c>
      <c r="B56" s="60"/>
      <c r="C56" s="61"/>
      <c r="D56" s="62"/>
      <c r="E56" s="61"/>
      <c r="F56" s="202"/>
      <c r="G56" s="203"/>
      <c r="I56" s="37">
        <v>210</v>
      </c>
      <c r="J56" s="60"/>
      <c r="K56" s="149"/>
      <c r="L56" s="61"/>
      <c r="M56" s="62"/>
      <c r="N56" s="170"/>
      <c r="O56" s="149"/>
      <c r="P56" s="61"/>
      <c r="Q56" s="38"/>
      <c r="R56" s="39"/>
    </row>
    <row r="57" spans="1:18" ht="12.75">
      <c r="A57" s="37">
        <v>47</v>
      </c>
      <c r="B57" s="60"/>
      <c r="C57" s="61"/>
      <c r="D57" s="62"/>
      <c r="E57" s="61"/>
      <c r="F57" s="202"/>
      <c r="G57" s="203"/>
      <c r="I57" s="37">
        <v>215</v>
      </c>
      <c r="J57" s="60"/>
      <c r="K57" s="149"/>
      <c r="L57" s="61"/>
      <c r="M57" s="116"/>
      <c r="N57" s="170"/>
      <c r="O57" s="165"/>
      <c r="P57" s="61"/>
      <c r="Q57" s="38"/>
      <c r="R57" s="39"/>
    </row>
    <row r="58" spans="1:18" ht="12.75">
      <c r="A58" s="37">
        <v>48</v>
      </c>
      <c r="B58" s="60"/>
      <c r="C58" s="61"/>
      <c r="D58" s="62"/>
      <c r="E58" s="61"/>
      <c r="F58" s="202"/>
      <c r="G58" s="203"/>
      <c r="I58" s="37">
        <v>220</v>
      </c>
      <c r="J58" s="60"/>
      <c r="K58" s="149"/>
      <c r="L58" s="61"/>
      <c r="M58" s="62"/>
      <c r="N58" s="170"/>
      <c r="O58" s="149"/>
      <c r="P58" s="119"/>
      <c r="Q58" s="38"/>
      <c r="R58" s="39"/>
    </row>
    <row r="59" spans="1:18" ht="12.75">
      <c r="A59" s="37">
        <v>49</v>
      </c>
      <c r="B59" s="60"/>
      <c r="C59" s="61"/>
      <c r="D59" s="62"/>
      <c r="E59" s="61"/>
      <c r="F59" s="202"/>
      <c r="G59" s="203"/>
      <c r="I59" s="37">
        <v>225</v>
      </c>
      <c r="J59" s="60"/>
      <c r="K59" s="149"/>
      <c r="L59" s="61"/>
      <c r="M59" s="62"/>
      <c r="N59" s="170"/>
      <c r="O59" s="149"/>
      <c r="P59" s="61"/>
      <c r="Q59" s="38"/>
      <c r="R59" s="39"/>
    </row>
    <row r="60" spans="1:18" ht="12.75">
      <c r="A60" s="37">
        <v>50</v>
      </c>
      <c r="B60" s="60"/>
      <c r="C60" s="61"/>
      <c r="D60" s="62"/>
      <c r="E60" s="61"/>
      <c r="F60" s="202"/>
      <c r="G60" s="203"/>
      <c r="I60" s="37">
        <v>230</v>
      </c>
      <c r="J60" s="60"/>
      <c r="K60" s="149"/>
      <c r="L60" s="61"/>
      <c r="M60" s="117"/>
      <c r="N60" s="173"/>
      <c r="O60" s="166"/>
      <c r="P60" s="61"/>
      <c r="Q60" s="38"/>
      <c r="R60" s="39"/>
    </row>
    <row r="61" spans="1:18" ht="12.75">
      <c r="A61" s="37">
        <v>51</v>
      </c>
      <c r="B61" s="60"/>
      <c r="C61" s="61"/>
      <c r="D61" s="62"/>
      <c r="E61" s="61"/>
      <c r="F61" s="202"/>
      <c r="G61" s="203"/>
      <c r="I61" s="37">
        <v>235</v>
      </c>
      <c r="J61" s="60"/>
      <c r="K61" s="149"/>
      <c r="L61" s="61"/>
      <c r="M61" s="62"/>
      <c r="N61" s="170"/>
      <c r="O61" s="149"/>
      <c r="P61" s="61"/>
      <c r="Q61" s="38"/>
      <c r="R61" s="39"/>
    </row>
    <row r="62" spans="1:18" ht="12.75">
      <c r="A62" s="37">
        <v>52</v>
      </c>
      <c r="B62" s="60"/>
      <c r="C62" s="61"/>
      <c r="D62" s="62"/>
      <c r="E62" s="61"/>
      <c r="F62" s="202"/>
      <c r="G62" s="203"/>
      <c r="I62" s="37">
        <v>240</v>
      </c>
      <c r="J62" s="60"/>
      <c r="K62" s="149"/>
      <c r="L62" s="61"/>
      <c r="M62" s="117"/>
      <c r="N62" s="173"/>
      <c r="O62" s="149"/>
      <c r="P62" s="61"/>
      <c r="Q62" s="38"/>
      <c r="R62" s="39"/>
    </row>
    <row r="63" spans="1:18" ht="12.75">
      <c r="A63" s="37">
        <v>53</v>
      </c>
      <c r="B63" s="60"/>
      <c r="C63" s="61"/>
      <c r="D63" s="62"/>
      <c r="E63" s="61"/>
      <c r="F63" s="202"/>
      <c r="G63" s="203"/>
      <c r="I63" s="37">
        <v>245</v>
      </c>
      <c r="J63" s="60"/>
      <c r="K63" s="149"/>
      <c r="L63" s="61"/>
      <c r="M63" s="62"/>
      <c r="N63" s="170"/>
      <c r="O63" s="166"/>
      <c r="P63" s="61"/>
      <c r="Q63" s="38"/>
      <c r="R63" s="39"/>
    </row>
    <row r="64" spans="1:18" ht="12.75">
      <c r="A64" s="37">
        <v>54</v>
      </c>
      <c r="B64" s="60"/>
      <c r="C64" s="61"/>
      <c r="D64" s="62"/>
      <c r="E64" s="61"/>
      <c r="F64" s="202"/>
      <c r="G64" s="203"/>
      <c r="I64" s="226">
        <v>247</v>
      </c>
      <c r="J64" s="227"/>
      <c r="K64" s="166"/>
      <c r="L64" s="119"/>
      <c r="M64" s="117"/>
      <c r="N64" s="173"/>
      <c r="O64" s="166"/>
      <c r="P64" s="119"/>
      <c r="Q64" s="41"/>
      <c r="R64" s="39"/>
    </row>
    <row r="65" spans="1:18" ht="12.75">
      <c r="A65" s="37">
        <v>55</v>
      </c>
      <c r="B65" s="60"/>
      <c r="C65" s="61"/>
      <c r="D65" s="62"/>
      <c r="E65" s="61"/>
      <c r="F65" s="202"/>
      <c r="G65" s="203"/>
      <c r="I65" s="37"/>
      <c r="J65" s="60"/>
      <c r="K65" s="149"/>
      <c r="L65" s="61"/>
      <c r="M65" s="65"/>
      <c r="N65" s="167"/>
      <c r="O65" s="167"/>
      <c r="P65" s="66"/>
      <c r="Q65" s="41"/>
      <c r="R65" s="39"/>
    </row>
    <row r="66" spans="1:18" ht="12.75">
      <c r="A66" s="37">
        <v>56</v>
      </c>
      <c r="B66" s="60"/>
      <c r="C66" s="61"/>
      <c r="D66" s="62"/>
      <c r="E66" s="61"/>
      <c r="F66" s="202"/>
      <c r="G66" s="203"/>
      <c r="I66" s="37"/>
      <c r="J66" s="60"/>
      <c r="K66" s="149"/>
      <c r="L66" s="61"/>
      <c r="M66" s="65"/>
      <c r="N66" s="167"/>
      <c r="O66" s="167"/>
      <c r="P66" s="66"/>
      <c r="Q66" s="4"/>
      <c r="R66" s="39"/>
    </row>
    <row r="67" spans="1:18" ht="12.75">
      <c r="A67" s="37">
        <v>57</v>
      </c>
      <c r="B67" s="60"/>
      <c r="C67" s="61"/>
      <c r="D67" s="62"/>
      <c r="E67" s="61"/>
      <c r="F67" s="202"/>
      <c r="G67" s="203"/>
      <c r="I67" s="37"/>
      <c r="J67" s="60"/>
      <c r="K67" s="149"/>
      <c r="L67" s="61"/>
      <c r="M67" s="65"/>
      <c r="N67" s="167"/>
      <c r="O67" s="167"/>
      <c r="P67" s="66"/>
      <c r="Q67" s="38"/>
      <c r="R67" s="39"/>
    </row>
    <row r="68" spans="1:18" ht="12.75">
      <c r="A68" s="37">
        <v>58</v>
      </c>
      <c r="B68" s="60"/>
      <c r="C68" s="61"/>
      <c r="D68" s="62"/>
      <c r="E68" s="123"/>
      <c r="F68" s="202"/>
      <c r="G68" s="203"/>
      <c r="I68" s="37"/>
      <c r="J68" s="60"/>
      <c r="K68" s="149"/>
      <c r="L68" s="61"/>
      <c r="M68" s="65"/>
      <c r="N68" s="167"/>
      <c r="O68" s="167"/>
      <c r="P68" s="67"/>
      <c r="Q68" s="38"/>
      <c r="R68" s="39"/>
    </row>
    <row r="69" spans="1:18" ht="12.75">
      <c r="A69" s="37">
        <v>59</v>
      </c>
      <c r="B69" s="60"/>
      <c r="C69" s="61"/>
      <c r="D69" s="62"/>
      <c r="E69" s="61"/>
      <c r="F69" s="202"/>
      <c r="G69" s="203"/>
      <c r="I69" s="37"/>
      <c r="J69" s="60"/>
      <c r="K69" s="149"/>
      <c r="L69" s="61"/>
      <c r="M69" s="65"/>
      <c r="N69" s="167"/>
      <c r="O69" s="167"/>
      <c r="P69" s="66"/>
      <c r="Q69" s="4"/>
      <c r="R69" s="39"/>
    </row>
    <row r="70" spans="1:18" ht="12.75">
      <c r="A70" s="37">
        <v>60</v>
      </c>
      <c r="B70" s="60"/>
      <c r="C70" s="61"/>
      <c r="D70" s="62"/>
      <c r="E70" s="61"/>
      <c r="F70" s="202"/>
      <c r="G70" s="203"/>
      <c r="I70" s="37"/>
      <c r="J70" s="60"/>
      <c r="K70" s="149"/>
      <c r="L70" s="61"/>
      <c r="M70" s="65"/>
      <c r="N70" s="167"/>
      <c r="O70" s="167"/>
      <c r="P70" s="66"/>
      <c r="Q70" s="38"/>
      <c r="R70" s="39"/>
    </row>
    <row r="71" spans="1:18" ht="12.75">
      <c r="A71" s="37">
        <v>61</v>
      </c>
      <c r="B71" s="60"/>
      <c r="C71" s="61"/>
      <c r="D71" s="62"/>
      <c r="E71" s="61"/>
      <c r="F71" s="202"/>
      <c r="G71" s="203"/>
      <c r="I71" s="37"/>
      <c r="J71" s="60"/>
      <c r="K71" s="149"/>
      <c r="L71" s="61"/>
      <c r="M71" s="65"/>
      <c r="N71" s="167"/>
      <c r="O71" s="167"/>
      <c r="P71" s="66"/>
      <c r="Q71" s="38"/>
      <c r="R71" s="39"/>
    </row>
    <row r="72" spans="1:18" ht="12.75">
      <c r="A72" s="37">
        <v>62</v>
      </c>
      <c r="B72" s="60"/>
      <c r="C72" s="61"/>
      <c r="D72" s="62"/>
      <c r="E72" s="61"/>
      <c r="F72" s="202"/>
      <c r="G72" s="203"/>
      <c r="I72" s="37"/>
      <c r="J72" s="60"/>
      <c r="K72" s="149"/>
      <c r="L72" s="61"/>
      <c r="M72" s="65"/>
      <c r="N72" s="167"/>
      <c r="O72" s="167"/>
      <c r="P72" s="66"/>
      <c r="Q72" s="38"/>
      <c r="R72" s="39"/>
    </row>
    <row r="73" spans="1:18" ht="13.5" thickBot="1">
      <c r="A73" s="42">
        <v>63</v>
      </c>
      <c r="B73" s="43"/>
      <c r="C73" s="47"/>
      <c r="D73" s="88"/>
      <c r="E73" s="47"/>
      <c r="F73" s="204"/>
      <c r="G73" s="205"/>
      <c r="I73" s="42"/>
      <c r="J73" s="68"/>
      <c r="K73" s="150"/>
      <c r="L73" s="69"/>
      <c r="M73" s="70"/>
      <c r="N73" s="168"/>
      <c r="O73" s="168"/>
      <c r="P73" s="71"/>
      <c r="Q73" s="44"/>
      <c r="R73" s="45"/>
    </row>
    <row r="74" spans="1:5" ht="14.25" thickBot="1" thickTop="1">
      <c r="A74" s="96"/>
      <c r="B74" s="96"/>
      <c r="C74" s="96"/>
      <c r="D74" s="96"/>
      <c r="E74" s="96"/>
    </row>
    <row r="75" spans="1:16" ht="14.25" thickBot="1">
      <c r="A75" s="100" t="s">
        <v>17</v>
      </c>
      <c r="B75" s="97" t="s">
        <v>44</v>
      </c>
      <c r="C75" s="105" t="s">
        <v>45</v>
      </c>
      <c r="D75" s="98" t="s">
        <v>46</v>
      </c>
      <c r="E75" s="99" t="s">
        <v>47</v>
      </c>
      <c r="I75" s="120" t="s">
        <v>25</v>
      </c>
      <c r="J75" s="98" t="s">
        <v>30</v>
      </c>
      <c r="K75" s="151" t="s">
        <v>31</v>
      </c>
      <c r="L75" s="105"/>
      <c r="M75" s="97" t="s">
        <v>32</v>
      </c>
      <c r="N75" s="151" t="s">
        <v>50</v>
      </c>
      <c r="O75" s="151" t="s">
        <v>51</v>
      </c>
      <c r="P75" s="105" t="s">
        <v>29</v>
      </c>
    </row>
    <row r="76" spans="1:16" ht="12.75">
      <c r="A76" s="101" t="s">
        <v>14</v>
      </c>
      <c r="B76" s="107" t="e">
        <f>AVERAGE(B10:B73)</f>
        <v>#DIV/0!</v>
      </c>
      <c r="C76" s="108" t="e">
        <f>AVERAGE(C10:C73)</f>
        <v>#DIV/0!</v>
      </c>
      <c r="D76" s="109" t="e">
        <f>AVERAGE(D10:D73)</f>
        <v>#DIV/0!</v>
      </c>
      <c r="E76" s="108" t="e">
        <f>AVERAGE(E10:E73)</f>
        <v>#DIV/0!</v>
      </c>
      <c r="I76" s="121" t="s">
        <v>14</v>
      </c>
      <c r="J76" s="152" t="e">
        <f>AVERAGE(J10:J64)</f>
        <v>#DIV/0!</v>
      </c>
      <c r="K76" s="159" t="e">
        <f>AVERAGE(K10:K64)</f>
        <v>#DIV/0!</v>
      </c>
      <c r="L76" s="156"/>
      <c r="M76" s="152" t="e">
        <f>AVERAGE(M10:M64)</f>
        <v>#DIV/0!</v>
      </c>
      <c r="N76" s="159" t="e">
        <f>AVERAGE(N10:N64)</f>
        <v>#DIV/0!</v>
      </c>
      <c r="O76" s="159" t="e">
        <f>AVERAGE(O10:O64)</f>
        <v>#DIV/0!</v>
      </c>
      <c r="P76" s="156" t="e">
        <f>AVERAGE(P10:P73)</f>
        <v>#DIV/0!</v>
      </c>
    </row>
    <row r="77" spans="1:16" ht="12.75">
      <c r="A77" s="102" t="s">
        <v>10</v>
      </c>
      <c r="B77" s="110" t="e">
        <f>STDEV(B10:B73)</f>
        <v>#DIV/0!</v>
      </c>
      <c r="C77" s="111" t="e">
        <f>STDEV(C10:C73)</f>
        <v>#DIV/0!</v>
      </c>
      <c r="D77" s="112" t="e">
        <f>STDEV(D10:D73)</f>
        <v>#DIV/0!</v>
      </c>
      <c r="E77" s="111" t="e">
        <f>STDEV(E10:E73)</f>
        <v>#DIV/0!</v>
      </c>
      <c r="I77" s="102" t="s">
        <v>10</v>
      </c>
      <c r="J77" s="153" t="e">
        <f>STDEV(J10:J64)</f>
        <v>#DIV/0!</v>
      </c>
      <c r="K77" s="160" t="e">
        <f>STDEV(K10:K64)</f>
        <v>#DIV/0!</v>
      </c>
      <c r="L77" s="157"/>
      <c r="M77" s="153" t="e">
        <f>STDEV(M10:M64)</f>
        <v>#DIV/0!</v>
      </c>
      <c r="N77" s="160" t="e">
        <f>STDEV(N10:N64)</f>
        <v>#DIV/0!</v>
      </c>
      <c r="O77" s="160" t="e">
        <f>STDEV(O10:O64)</f>
        <v>#DIV/0!</v>
      </c>
      <c r="P77" s="157" t="e">
        <f>STDEV(P10:P73)</f>
        <v>#DIV/0!</v>
      </c>
    </row>
    <row r="78" spans="1:16" ht="12.75">
      <c r="A78" s="103" t="s">
        <v>15</v>
      </c>
      <c r="B78" s="113">
        <f>MAX(B10:B73)</f>
        <v>0</v>
      </c>
      <c r="C78" s="114">
        <f>MAX(C10:C73)</f>
        <v>0</v>
      </c>
      <c r="D78" s="115">
        <f>MAX(D10:D73)</f>
        <v>0</v>
      </c>
      <c r="E78" s="114">
        <f>MAX(E10:E73)</f>
        <v>0</v>
      </c>
      <c r="I78" s="103" t="s">
        <v>15</v>
      </c>
      <c r="J78" s="154">
        <f>MAX(J10:J64)</f>
        <v>0</v>
      </c>
      <c r="K78" s="161">
        <f>MAX(K10:K64)</f>
        <v>0</v>
      </c>
      <c r="L78" s="158"/>
      <c r="M78" s="154">
        <f>MAX(M10:M64)</f>
        <v>0</v>
      </c>
      <c r="N78" s="161">
        <f>MAX(N10:N64)</f>
        <v>0</v>
      </c>
      <c r="O78" s="161">
        <f>MAX(O10:O64)</f>
        <v>0</v>
      </c>
      <c r="P78" s="158">
        <f>MAX(P10:P73)</f>
        <v>0</v>
      </c>
    </row>
    <row r="79" spans="1:16" ht="13.5" thickBot="1">
      <c r="A79" s="104" t="s">
        <v>16</v>
      </c>
      <c r="B79" s="124">
        <f>MIN(B10:B73)</f>
        <v>0</v>
      </c>
      <c r="C79" s="125">
        <f>MIN(C10:C73)</f>
        <v>0</v>
      </c>
      <c r="D79" s="126">
        <f>MIN(D10:D73)</f>
        <v>0</v>
      </c>
      <c r="E79" s="125">
        <f>MIN(E10:E73)</f>
        <v>0</v>
      </c>
      <c r="I79" s="103" t="s">
        <v>16</v>
      </c>
      <c r="J79" s="155">
        <f>MIN(J10:J64)</f>
        <v>0</v>
      </c>
      <c r="K79" s="162">
        <f>MIN(K10:K64)</f>
        <v>0</v>
      </c>
      <c r="L79" s="158"/>
      <c r="M79" s="155">
        <f>MIN(M10:M64)</f>
        <v>0</v>
      </c>
      <c r="N79" s="162">
        <f>MIN(N10:N64)</f>
        <v>0</v>
      </c>
      <c r="O79" s="162">
        <f>MIN(O10:O64)</f>
        <v>0</v>
      </c>
      <c r="P79" s="158">
        <f>MIN(P10:P73)</f>
        <v>0</v>
      </c>
    </row>
    <row r="80" spans="1:16" ht="13.5" thickBot="1">
      <c r="A80" s="106" t="s">
        <v>9</v>
      </c>
      <c r="B80" s="201" t="s">
        <v>56</v>
      </c>
      <c r="C80" s="198"/>
      <c r="D80" s="197" t="s">
        <v>57</v>
      </c>
      <c r="E80" s="198"/>
      <c r="I80" s="106" t="s">
        <v>9</v>
      </c>
      <c r="J80" s="197" t="s">
        <v>56</v>
      </c>
      <c r="K80" s="197"/>
      <c r="L80" s="198"/>
      <c r="M80" s="197" t="s">
        <v>57</v>
      </c>
      <c r="N80" s="197"/>
      <c r="O80" s="197"/>
      <c r="P80" s="198"/>
    </row>
    <row r="81" spans="1:10" ht="13.5" thickBot="1">
      <c r="A81" s="199" t="s">
        <v>53</v>
      </c>
      <c r="B81" s="200"/>
      <c r="I81" s="199" t="s">
        <v>19</v>
      </c>
      <c r="J81" s="200"/>
    </row>
  </sheetData>
  <mergeCells count="83">
    <mergeCell ref="A5:B5"/>
    <mergeCell ref="F15:G15"/>
    <mergeCell ref="F9:G9"/>
    <mergeCell ref="D6:E6"/>
    <mergeCell ref="B6:C6"/>
    <mergeCell ref="F11:G11"/>
    <mergeCell ref="F12:G12"/>
    <mergeCell ref="F13:G13"/>
    <mergeCell ref="F14:G14"/>
    <mergeCell ref="I5:J5"/>
    <mergeCell ref="J6:L6"/>
    <mergeCell ref="M6:P6"/>
    <mergeCell ref="F10:G10"/>
    <mergeCell ref="Q9:R9"/>
    <mergeCell ref="J8:L8"/>
    <mergeCell ref="J7:L7"/>
    <mergeCell ref="M7:P7"/>
    <mergeCell ref="M8:P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7:G67"/>
    <mergeCell ref="F60:G60"/>
    <mergeCell ref="F61:G61"/>
    <mergeCell ref="F62:G62"/>
    <mergeCell ref="F63:G63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M80:P80"/>
    <mergeCell ref="I81:J81"/>
    <mergeCell ref="B80:C80"/>
    <mergeCell ref="D80:E80"/>
    <mergeCell ref="A81:B81"/>
    <mergeCell ref="J80:L80"/>
  </mergeCells>
  <printOptions/>
  <pageMargins left="0.66" right="0.46" top="0.74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2004-06-22T15:02:05Z</cp:lastPrinted>
  <dcterms:created xsi:type="dcterms:W3CDTF">2004-06-04T09:20:24Z</dcterms:created>
  <dcterms:modified xsi:type="dcterms:W3CDTF">2004-06-30T16:50:29Z</dcterms:modified>
  <cp:category/>
  <cp:version/>
  <cp:contentType/>
  <cp:contentStatus/>
</cp:coreProperties>
</file>