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H7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F&gt;85</t>
        </r>
      </text>
    </comment>
    <comment ref="H6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I&gt;224 nA</t>
        </r>
      </text>
    </comment>
    <comment ref="O2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I&gt;50 nA</t>
        </r>
      </text>
    </comment>
    <comment ref="O3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I&gt;50 nA</t>
        </r>
      </text>
    </comment>
    <comment ref="O59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I&gt;224 nA</t>
        </r>
      </text>
    </comment>
    <comment ref="O3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Kurzschl.</t>
        </r>
      </text>
    </comment>
  </commentList>
</comments>
</file>

<file path=xl/sharedStrings.xml><?xml version="1.0" encoding="utf-8"?>
<sst xmlns="http://schemas.openxmlformats.org/spreadsheetml/2006/main" count="57" uniqueCount="28">
  <si>
    <t>Nch</t>
  </si>
  <si>
    <t>Mean</t>
  </si>
  <si>
    <t>s</t>
  </si>
  <si>
    <t>Max</t>
  </si>
  <si>
    <t>Min</t>
  </si>
  <si>
    <t>Panel</t>
  </si>
  <si>
    <t>Date</t>
  </si>
  <si>
    <t>W</t>
  </si>
  <si>
    <t>MODULE</t>
  </si>
  <si>
    <t xml:space="preserve"> repl. straws </t>
  </si>
  <si>
    <t>repl. wires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</si>
  <si>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</si>
  <si>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</si>
  <si>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</si>
  <si>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</si>
  <si>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</si>
  <si>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</si>
  <si>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</si>
  <si>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</si>
  <si>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</si>
  <si>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r>
      <t xml:space="preserve">Repl.  </t>
    </r>
    <r>
      <rPr>
        <sz val="7"/>
        <rFont val="Arial"/>
        <family val="2"/>
      </rPr>
      <t>Wire/Straw</t>
    </r>
  </si>
  <si>
    <r>
      <t>F</t>
    </r>
    <r>
      <rPr>
        <b/>
        <i/>
        <vertAlign val="subscript"/>
        <sz val="9"/>
        <rFont val="Arial"/>
        <family val="2"/>
      </rPr>
      <t>T</t>
    </r>
    <r>
      <rPr>
        <b/>
        <i/>
        <sz val="9"/>
        <rFont val="Arial"/>
        <family val="0"/>
      </rPr>
      <t>&lt;70 gr</t>
    </r>
  </si>
  <si>
    <r>
      <t>F</t>
    </r>
    <r>
      <rPr>
        <b/>
        <i/>
        <vertAlign val="subscript"/>
        <sz val="9"/>
        <rFont val="Arial"/>
        <family val="2"/>
      </rPr>
      <t>T</t>
    </r>
    <r>
      <rPr>
        <b/>
        <i/>
        <sz val="9"/>
        <rFont val="Arial"/>
        <family val="0"/>
      </rPr>
      <t>&gt;80 gr</t>
    </r>
  </si>
  <si>
    <r>
      <t>I</t>
    </r>
    <r>
      <rPr>
        <b/>
        <vertAlign val="subscript"/>
        <sz val="9"/>
        <rFont val="Arial"/>
        <family val="2"/>
      </rPr>
      <t xml:space="preserve">a </t>
    </r>
    <r>
      <rPr>
        <b/>
        <sz val="9"/>
        <rFont val="Arial"/>
        <family val="2"/>
      </rPr>
      <t xml:space="preserve">&gt;  50 </t>
    </r>
    <r>
      <rPr>
        <sz val="9"/>
        <rFont val="Arial"/>
        <family val="2"/>
      </rPr>
      <t>nA</t>
    </r>
  </si>
  <si>
    <t>FM_Hd_04</t>
  </si>
  <si>
    <t>A041</t>
  </si>
  <si>
    <t>B020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</si>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</sst>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0"/>
    <numFmt numFmtId="168" formatCode="0.00000"/>
  </numFmts>
  <fonts count="25">
    <font>
      <sz val="10"/>
      <name val="Arial"/>
      <family val="0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0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i/>
      <sz val="9"/>
      <color indexed="10"/>
      <name val="Arial"/>
      <family val="2"/>
    </font>
    <font>
      <b/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4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4" fontId="13" fillId="0" borderId="6" xfId="0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165" fontId="17" fillId="3" borderId="27" xfId="0" applyNumberFormat="1" applyFont="1" applyFill="1" applyBorder="1" applyAlignment="1">
      <alignment horizontal="center"/>
    </xf>
    <xf numFmtId="165" fontId="17" fillId="3" borderId="26" xfId="0" applyNumberFormat="1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165" fontId="17" fillId="3" borderId="30" xfId="0" applyNumberFormat="1" applyFont="1" applyFill="1" applyBorder="1" applyAlignment="1">
      <alignment horizontal="center"/>
    </xf>
    <xf numFmtId="165" fontId="17" fillId="3" borderId="29" xfId="0" applyNumberFormat="1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5" fontId="17" fillId="3" borderId="33" xfId="0" applyNumberFormat="1" applyFont="1" applyFill="1" applyBorder="1" applyAlignment="1">
      <alignment horizontal="center"/>
    </xf>
    <xf numFmtId="165" fontId="17" fillId="3" borderId="32" xfId="0" applyNumberFormat="1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7" fillId="3" borderId="33" xfId="0" applyFont="1" applyFill="1" applyBorder="1" applyAlignment="1">
      <alignment/>
    </xf>
    <xf numFmtId="0" fontId="18" fillId="3" borderId="34" xfId="0" applyFont="1" applyFill="1" applyBorder="1" applyAlignment="1">
      <alignment/>
    </xf>
    <xf numFmtId="0" fontId="18" fillId="3" borderId="33" xfId="0" applyFont="1" applyFill="1" applyBorder="1" applyAlignment="1">
      <alignment/>
    </xf>
    <xf numFmtId="0" fontId="17" fillId="3" borderId="32" xfId="0" applyFont="1" applyFill="1" applyBorder="1" applyAlignment="1">
      <alignment/>
    </xf>
    <xf numFmtId="0" fontId="17" fillId="3" borderId="32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20" fillId="4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/>
    </xf>
    <xf numFmtId="0" fontId="17" fillId="3" borderId="26" xfId="0" applyFont="1" applyFill="1" applyBorder="1" applyAlignment="1">
      <alignment/>
    </xf>
    <xf numFmtId="0" fontId="21" fillId="3" borderId="28" xfId="0" applyFon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165" fontId="1" fillId="5" borderId="15" xfId="0" applyNumberFormat="1" applyFont="1" applyFill="1" applyBorder="1" applyAlignment="1">
      <alignment horizontal="center"/>
    </xf>
    <xf numFmtId="0" fontId="0" fillId="5" borderId="16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Panel!$D$8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Panel!$D$9:$D$72</c:f>
              <c:numCache>
                <c:ptCount val="64"/>
                <c:pt idx="0">
                  <c:v>77.75532162472079</c:v>
                </c:pt>
                <c:pt idx="1">
                  <c:v>77.6494960886653</c:v>
                </c:pt>
                <c:pt idx="2">
                  <c:v>77.67593220936537</c:v>
                </c:pt>
                <c:pt idx="3">
                  <c:v>77.12359515592398</c:v>
                </c:pt>
                <c:pt idx="4">
                  <c:v>76.8106150452239</c:v>
                </c:pt>
                <c:pt idx="5">
                  <c:v>77.96762274539043</c:v>
                </c:pt>
                <c:pt idx="6">
                  <c:v>78.26095941674963</c:v>
                </c:pt>
                <c:pt idx="7">
                  <c:v>77.67593220936537</c:v>
                </c:pt>
                <c:pt idx="8">
                  <c:v>75.40021725634078</c:v>
                </c:pt>
                <c:pt idx="9">
                  <c:v>77.80831553807442</c:v>
                </c:pt>
                <c:pt idx="10">
                  <c:v>77.41217711211928</c:v>
                </c:pt>
                <c:pt idx="11">
                  <c:v>76.21603784566396</c:v>
                </c:pt>
                <c:pt idx="12">
                  <c:v>78.04745988266002</c:v>
                </c:pt>
                <c:pt idx="13">
                  <c:v>77.91446602442261</c:v>
                </c:pt>
                <c:pt idx="14">
                  <c:v>78.18079454680655</c:v>
                </c:pt>
                <c:pt idx="15">
                  <c:v>78.44849095960059</c:v>
                </c:pt>
                <c:pt idx="16">
                  <c:v>78.26095941674963</c:v>
                </c:pt>
                <c:pt idx="17">
                  <c:v>77.88790804727441</c:v>
                </c:pt>
                <c:pt idx="18">
                  <c:v>78.98802507126737</c:v>
                </c:pt>
                <c:pt idx="19">
                  <c:v>77.22834705578083</c:v>
                </c:pt>
                <c:pt idx="20">
                  <c:v>76.31894556437092</c:v>
                </c:pt>
                <c:pt idx="21">
                  <c:v>78.02083388374665</c:v>
                </c:pt>
                <c:pt idx="22">
                  <c:v>76.31894556437092</c:v>
                </c:pt>
                <c:pt idx="23">
                  <c:v>78.77154548801487</c:v>
                </c:pt>
                <c:pt idx="24">
                  <c:v>77.75532162472079</c:v>
                </c:pt>
                <c:pt idx="25">
                  <c:v>77.51751770495363</c:v>
                </c:pt>
                <c:pt idx="26">
                  <c:v>76.0108458462766</c:v>
                </c:pt>
                <c:pt idx="27">
                  <c:v>77.35958731940295</c:v>
                </c:pt>
                <c:pt idx="28">
                  <c:v>78.87967388364662</c:v>
                </c:pt>
                <c:pt idx="29">
                  <c:v>77.41217711211928</c:v>
                </c:pt>
                <c:pt idx="30">
                  <c:v>75.45082142757191</c:v>
                </c:pt>
                <c:pt idx="31">
                  <c:v>76.94079147309986</c:v>
                </c:pt>
                <c:pt idx="32">
                  <c:v>77.25456837706068</c:v>
                </c:pt>
                <c:pt idx="33">
                  <c:v>76.57712855174506</c:v>
                </c:pt>
                <c:pt idx="34">
                  <c:v>76.499536262323</c:v>
                </c:pt>
                <c:pt idx="35">
                  <c:v>75.45082142757191</c:v>
                </c:pt>
                <c:pt idx="36">
                  <c:v>77.17594444690367</c:v>
                </c:pt>
                <c:pt idx="37">
                  <c:v>78.04745988266002</c:v>
                </c:pt>
                <c:pt idx="38">
                  <c:v>78.18079454680655</c:v>
                </c:pt>
                <c:pt idx="39">
                  <c:v>77.62307346151889</c:v>
                </c:pt>
                <c:pt idx="40">
                  <c:v>76.08769563074969</c:v>
                </c:pt>
                <c:pt idx="41">
                  <c:v>78.39484179655341</c:v>
                </c:pt>
                <c:pt idx="42">
                  <c:v>76.08769563074969</c:v>
                </c:pt>
                <c:pt idx="43">
                  <c:v>76.91472972666196</c:v>
                </c:pt>
                <c:pt idx="44">
                  <c:v>76.57712855174506</c:v>
                </c:pt>
                <c:pt idx="45">
                  <c:v>77.62307346151889</c:v>
                </c:pt>
                <c:pt idx="46">
                  <c:v>76.55125134366695</c:v>
                </c:pt>
                <c:pt idx="47">
                  <c:v>77.25456837706068</c:v>
                </c:pt>
                <c:pt idx="48">
                  <c:v>76.29319910404489</c:v>
                </c:pt>
                <c:pt idx="49">
                  <c:v>76.499536262323</c:v>
                </c:pt>
                <c:pt idx="50">
                  <c:v>76.73266770305169</c:v>
                </c:pt>
                <c:pt idx="51">
                  <c:v>76.39626319105349</c:v>
                </c:pt>
                <c:pt idx="52">
                  <c:v>76.68076870710414</c:v>
                </c:pt>
                <c:pt idx="53">
                  <c:v>77.35958731940295</c:v>
                </c:pt>
                <c:pt idx="54">
                  <c:v>77.59666431874439</c:v>
                </c:pt>
                <c:pt idx="55">
                  <c:v>74.52282214733678</c:v>
                </c:pt>
                <c:pt idx="56">
                  <c:v>76.4478735683632</c:v>
                </c:pt>
                <c:pt idx="57">
                  <c:v>76.13899358690674</c:v>
                </c:pt>
                <c:pt idx="58">
                  <c:v>76.8106150452239</c:v>
                </c:pt>
                <c:pt idx="59">
                  <c:v>76.499536262323</c:v>
                </c:pt>
                <c:pt idx="60">
                  <c:v>76.31894556437092</c:v>
                </c:pt>
                <c:pt idx="61">
                  <c:v>78.66363927398315</c:v>
                </c:pt>
                <c:pt idx="62">
                  <c:v>76.60301888324864</c:v>
                </c:pt>
                <c:pt idx="63">
                  <c:v>77.07129911053401</c:v>
                </c:pt>
              </c:numCache>
            </c:numRef>
          </c:yVal>
          <c:smooth val="0"/>
        </c:ser>
        <c:axId val="50415167"/>
        <c:axId val="51083320"/>
      </c:scatterChart>
      <c:valAx>
        <c:axId val="5041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3320"/>
        <c:crosses val="autoZero"/>
        <c:crossBetween val="midCat"/>
        <c:dispUnits/>
      </c:valAx>
      <c:valAx>
        <c:axId val="5108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51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Panel!$G$8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Panel!$A$9:$A$72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Panel!$G$9:$G$72</c:f>
              <c:numCache>
                <c:ptCount val="64"/>
                <c:pt idx="0">
                  <c:v>78.7175646463666</c:v>
                </c:pt>
                <c:pt idx="1">
                  <c:v>78.20750247881668</c:v>
                </c:pt>
                <c:pt idx="2">
                  <c:v>77.46482054964078</c:v>
                </c:pt>
                <c:pt idx="3">
                  <c:v>75.75551903353879</c:v>
                </c:pt>
                <c:pt idx="4">
                  <c:v>76.8366238878532</c:v>
                </c:pt>
                <c:pt idx="5">
                  <c:v>77.70238183280848</c:v>
                </c:pt>
                <c:pt idx="6">
                  <c:v>76.26746567000781</c:v>
                </c:pt>
                <c:pt idx="7">
                  <c:v>76.75863696175506</c:v>
                </c:pt>
                <c:pt idx="8">
                  <c:v>75.98525512316986</c:v>
                </c:pt>
                <c:pt idx="9">
                  <c:v>76.91472972666196</c:v>
                </c:pt>
                <c:pt idx="10">
                  <c:v>76.31894556437092</c:v>
                </c:pt>
                <c:pt idx="11">
                  <c:v>78.77154548801487</c:v>
                </c:pt>
                <c:pt idx="12">
                  <c:v>77.41217711211928</c:v>
                </c:pt>
                <c:pt idx="13">
                  <c:v>76.37047759907072</c:v>
                </c:pt>
                <c:pt idx="14">
                  <c:v>78.93382159022723</c:v>
                </c:pt>
                <c:pt idx="15">
                  <c:v>77.83483281334864</c:v>
                </c:pt>
                <c:pt idx="16">
                  <c:v>78.2877084413913</c:v>
                </c:pt>
                <c:pt idx="17">
                  <c:v>76.499536262323</c:v>
                </c:pt>
                <c:pt idx="18">
                  <c:v>78.74454812877926</c:v>
                </c:pt>
                <c:pt idx="19">
                  <c:v>76.70671162113904</c:v>
                </c:pt>
                <c:pt idx="20">
                  <c:v>77.80831553807442</c:v>
                </c:pt>
                <c:pt idx="21">
                  <c:v>76.75863696175506</c:v>
                </c:pt>
                <c:pt idx="22">
                  <c:v>79.2053982745278</c:v>
                </c:pt>
                <c:pt idx="23">
                  <c:v>76.94079147309986</c:v>
                </c:pt>
                <c:pt idx="24">
                  <c:v>79.64284527592433</c:v>
                </c:pt>
                <c:pt idx="25">
                  <c:v>78.44849095960059</c:v>
                </c:pt>
                <c:pt idx="26">
                  <c:v>79.50575459597823</c:v>
                </c:pt>
                <c:pt idx="27">
                  <c:v>76.13899358690674</c:v>
                </c:pt>
                <c:pt idx="28">
                  <c:v>76.29319910404489</c:v>
                </c:pt>
                <c:pt idx="29">
                  <c:v>75.24870982524234</c:v>
                </c:pt>
                <c:pt idx="30">
                  <c:v>76.4220618445433</c:v>
                </c:pt>
                <c:pt idx="31">
                  <c:v>76.94079147309986</c:v>
                </c:pt>
                <c:pt idx="32">
                  <c:v>77.22834705578083</c:v>
                </c:pt>
                <c:pt idx="33">
                  <c:v>77.25456837706068</c:v>
                </c:pt>
                <c:pt idx="34">
                  <c:v>77.78181181160801</c:v>
                </c:pt>
                <c:pt idx="35">
                  <c:v>79.42367002301442</c:v>
                </c:pt>
                <c:pt idx="36">
                  <c:v>78.39484179655341</c:v>
                </c:pt>
                <c:pt idx="37">
                  <c:v>78.15410029363471</c:v>
                </c:pt>
                <c:pt idx="38">
                  <c:v>76.60301888324864</c:v>
                </c:pt>
                <c:pt idx="39">
                  <c:v>78.47533619542419</c:v>
                </c:pt>
                <c:pt idx="40">
                  <c:v>77.70238183280848</c:v>
                </c:pt>
                <c:pt idx="41">
                  <c:v>76.21603784566396</c:v>
                </c:pt>
                <c:pt idx="42">
                  <c:v>80.61248573743154</c:v>
                </c:pt>
                <c:pt idx="43">
                  <c:v>75.85749515396253</c:v>
                </c:pt>
                <c:pt idx="44">
                  <c:v>75.75551903353879</c:v>
                </c:pt>
                <c:pt idx="45">
                  <c:v>79.67030595851521</c:v>
                </c:pt>
                <c:pt idx="46">
                  <c:v>79.1509709280676</c:v>
                </c:pt>
                <c:pt idx="47">
                  <c:v>77.70238183280848</c:v>
                </c:pt>
                <c:pt idx="48">
                  <c:v>77.22834705578083</c:v>
                </c:pt>
                <c:pt idx="49">
                  <c:v>79.1781775862591</c:v>
                </c:pt>
                <c:pt idx="50">
                  <c:v>77.78181181160801</c:v>
                </c:pt>
                <c:pt idx="51">
                  <c:v>77.33331251707244</c:v>
                </c:pt>
                <c:pt idx="52">
                  <c:v>78.6905950312681</c:v>
                </c:pt>
                <c:pt idx="53">
                  <c:v>77.51751770495363</c:v>
                </c:pt>
                <c:pt idx="54">
                  <c:v>78.9609163541538</c:v>
                </c:pt>
                <c:pt idx="55">
                  <c:v>79.31442152146768</c:v>
                </c:pt>
                <c:pt idx="56">
                  <c:v>79.1781775862591</c:v>
                </c:pt>
                <c:pt idx="57">
                  <c:v>79.12377829031304</c:v>
                </c:pt>
                <c:pt idx="58">
                  <c:v>79.31442152146768</c:v>
                </c:pt>
                <c:pt idx="59">
                  <c:v>76.8106150452239</c:v>
                </c:pt>
                <c:pt idx="60">
                  <c:v>80.13931895350761</c:v>
                </c:pt>
                <c:pt idx="61">
                  <c:v>83.15941768113723</c:v>
                </c:pt>
                <c:pt idx="62">
                  <c:v>81.5145943107375</c:v>
                </c:pt>
                <c:pt idx="63">
                  <c:v>85.64500404225582</c:v>
                </c:pt>
              </c:numCache>
            </c:numRef>
          </c:yVal>
          <c:smooth val="0"/>
        </c:ser>
        <c:axId val="57096697"/>
        <c:axId val="44108226"/>
      </c:scatterChart>
      <c:val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crossBetween val="midCat"/>
        <c:dispUnits/>
      </c:valAx>
      <c:valAx>
        <c:axId val="44108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6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19050</xdr:rowOff>
    </xdr:from>
    <xdr:to>
      <xdr:col>6</xdr:col>
      <xdr:colOff>95250</xdr:colOff>
      <xdr:row>99</xdr:row>
      <xdr:rowOff>123825</xdr:rowOff>
    </xdr:to>
    <xdr:graphicFrame>
      <xdr:nvGraphicFramePr>
        <xdr:cNvPr id="1" name="Chart 7"/>
        <xdr:cNvGraphicFramePr/>
      </xdr:nvGraphicFramePr>
      <xdr:xfrm>
        <a:off x="0" y="1363980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83</xdr:row>
      <xdr:rowOff>19050</xdr:rowOff>
    </xdr:from>
    <xdr:to>
      <xdr:col>12</xdr:col>
      <xdr:colOff>209550</xdr:colOff>
      <xdr:row>99</xdr:row>
      <xdr:rowOff>123825</xdr:rowOff>
    </xdr:to>
    <xdr:graphicFrame>
      <xdr:nvGraphicFramePr>
        <xdr:cNvPr id="2" name="Chart 8"/>
        <xdr:cNvGraphicFramePr/>
      </xdr:nvGraphicFramePr>
      <xdr:xfrm>
        <a:off x="4686300" y="13639800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M2" sqref="M2"/>
    </sheetView>
  </sheetViews>
  <sheetFormatPr defaultColWidth="11.421875" defaultRowHeight="12.75"/>
  <sheetData>
    <row r="1" spans="4:7" ht="15.75">
      <c r="D1" s="1" t="s">
        <v>11</v>
      </c>
      <c r="E1" s="2">
        <v>0.41891146057248074</v>
      </c>
      <c r="F1" s="2"/>
      <c r="G1" s="2"/>
    </row>
    <row r="2" spans="4:7" ht="12.75">
      <c r="D2" s="1" t="s">
        <v>12</v>
      </c>
      <c r="E2" s="3">
        <v>80</v>
      </c>
      <c r="F2" s="4"/>
      <c r="G2" s="4"/>
    </row>
    <row r="3" spans="4:5" ht="13.5">
      <c r="D3" s="73" t="s">
        <v>13</v>
      </c>
      <c r="E3" s="73"/>
    </row>
    <row r="5" spans="1:8" ht="13.5" thickBot="1">
      <c r="A5" s="5" t="s">
        <v>8</v>
      </c>
      <c r="B5" s="6" t="s">
        <v>24</v>
      </c>
      <c r="D5" s="7"/>
      <c r="E5" s="7"/>
      <c r="F5" s="7"/>
      <c r="G5" s="7"/>
      <c r="H5" s="7"/>
    </row>
    <row r="6" spans="1:15" ht="14.25" thickBot="1" thickTop="1">
      <c r="A6" s="8" t="s">
        <v>5</v>
      </c>
      <c r="B6" s="74" t="s">
        <v>25</v>
      </c>
      <c r="C6" s="75"/>
      <c r="D6" s="75"/>
      <c r="E6" s="75"/>
      <c r="F6" s="75"/>
      <c r="G6" s="75"/>
      <c r="H6" s="76"/>
      <c r="I6" s="74" t="s">
        <v>26</v>
      </c>
      <c r="J6" s="75"/>
      <c r="K6" s="75"/>
      <c r="L6" s="75"/>
      <c r="M6" s="75"/>
      <c r="N6" s="75"/>
      <c r="O6" s="76"/>
    </row>
    <row r="7" spans="1:15" ht="13.5" thickBot="1">
      <c r="A7" s="9" t="s">
        <v>6</v>
      </c>
      <c r="B7" s="10"/>
      <c r="C7" s="10"/>
      <c r="D7" s="11"/>
      <c r="E7" s="12"/>
      <c r="F7" s="11"/>
      <c r="G7" s="11"/>
      <c r="H7" s="13"/>
      <c r="I7" s="10"/>
      <c r="J7" s="10"/>
      <c r="K7" s="11"/>
      <c r="L7" s="12"/>
      <c r="M7" s="11"/>
      <c r="N7" s="11"/>
      <c r="O7" s="13"/>
    </row>
    <row r="8" spans="1:15" ht="14.25" thickBot="1">
      <c r="A8" s="14" t="s">
        <v>0</v>
      </c>
      <c r="B8" s="15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7" t="s">
        <v>20</v>
      </c>
      <c r="I8" s="15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</row>
    <row r="9" spans="1:15" ht="12.75">
      <c r="A9" s="18">
        <v>0</v>
      </c>
      <c r="B9" s="19"/>
      <c r="C9" s="20">
        <v>5.872</v>
      </c>
      <c r="D9" s="21">
        <f>$E$1*($E$2/C9)^2</f>
        <v>77.75532162472079</v>
      </c>
      <c r="E9" s="22"/>
      <c r="F9" s="20">
        <v>5.836</v>
      </c>
      <c r="G9" s="21">
        <f>$E$1*($E$2/F9)^2</f>
        <v>78.7175646463666</v>
      </c>
      <c r="H9" s="23"/>
      <c r="I9" s="19"/>
      <c r="J9" s="24">
        <v>5.806</v>
      </c>
      <c r="K9" s="21">
        <f>$E$1*($E$2/J9)^2</f>
        <v>79.53314440013168</v>
      </c>
      <c r="L9" s="22"/>
      <c r="M9" s="24">
        <v>5.866</v>
      </c>
      <c r="N9" s="21">
        <f>$E$1*($E$2/M9)^2</f>
        <v>77.91446602442261</v>
      </c>
      <c r="O9" s="25"/>
    </row>
    <row r="10" spans="1:15" ht="12.75">
      <c r="A10" s="26">
        <v>1</v>
      </c>
      <c r="B10" s="27"/>
      <c r="C10" s="28">
        <v>5.876</v>
      </c>
      <c r="D10" s="21">
        <f aca="true" t="shared" si="0" ref="D10:D72">$E$1*($E$2/C10)^2</f>
        <v>77.6494960886653</v>
      </c>
      <c r="E10" s="29"/>
      <c r="F10" s="28">
        <v>5.855</v>
      </c>
      <c r="G10" s="21">
        <f aca="true" t="shared" si="1" ref="G10:G72">$E$1*($E$2/F10)^2</f>
        <v>78.20750247881668</v>
      </c>
      <c r="H10" s="30"/>
      <c r="I10" s="27"/>
      <c r="J10" s="31">
        <v>5.87</v>
      </c>
      <c r="K10" s="21">
        <f aca="true" t="shared" si="2" ref="K10:K72">$E$1*($E$2/J10)^2</f>
        <v>77.80831553807442</v>
      </c>
      <c r="L10" s="29"/>
      <c r="M10" s="31">
        <v>5.917</v>
      </c>
      <c r="N10" s="21">
        <f aca="true" t="shared" si="3" ref="N10:N72">$E$1*($E$2/M10)^2</f>
        <v>76.57712855174506</v>
      </c>
      <c r="O10" s="32"/>
    </row>
    <row r="11" spans="1:15" ht="12.75">
      <c r="A11" s="26">
        <v>2</v>
      </c>
      <c r="B11" s="27"/>
      <c r="C11" s="28">
        <v>5.875</v>
      </c>
      <c r="D11" s="21">
        <f t="shared" si="0"/>
        <v>77.67593220936537</v>
      </c>
      <c r="E11" s="29"/>
      <c r="F11" s="28">
        <v>5.883</v>
      </c>
      <c r="G11" s="21">
        <f t="shared" si="1"/>
        <v>77.46482054964078</v>
      </c>
      <c r="H11" s="30"/>
      <c r="I11" s="27"/>
      <c r="J11" s="31">
        <v>5.872</v>
      </c>
      <c r="K11" s="21">
        <f t="shared" si="2"/>
        <v>77.75532162472079</v>
      </c>
      <c r="L11" s="29"/>
      <c r="M11" s="31">
        <v>5.942</v>
      </c>
      <c r="N11" s="21">
        <f t="shared" si="3"/>
        <v>75.93411243229251</v>
      </c>
      <c r="O11" s="32"/>
    </row>
    <row r="12" spans="1:15" ht="12.75">
      <c r="A12" s="26">
        <v>3</v>
      </c>
      <c r="B12" s="27"/>
      <c r="C12" s="28">
        <v>5.896</v>
      </c>
      <c r="D12" s="21">
        <f t="shared" si="0"/>
        <v>77.12359515592398</v>
      </c>
      <c r="E12" s="29"/>
      <c r="F12" s="28">
        <v>5.949</v>
      </c>
      <c r="G12" s="21">
        <f t="shared" si="1"/>
        <v>75.75551903353879</v>
      </c>
      <c r="H12" s="30"/>
      <c r="I12" s="27"/>
      <c r="J12" s="31">
        <v>5.781</v>
      </c>
      <c r="K12" s="21">
        <f t="shared" si="2"/>
        <v>80.22251574931151</v>
      </c>
      <c r="L12" s="29"/>
      <c r="M12" s="31">
        <v>5.839</v>
      </c>
      <c r="N12" s="21">
        <f t="shared" si="3"/>
        <v>78.63669736501932</v>
      </c>
      <c r="O12" s="32"/>
    </row>
    <row r="13" spans="1:15" ht="12.75">
      <c r="A13" s="26">
        <v>4</v>
      </c>
      <c r="B13" s="27"/>
      <c r="C13" s="28">
        <v>5.908</v>
      </c>
      <c r="D13" s="21">
        <f t="shared" si="0"/>
        <v>76.8106150452239</v>
      </c>
      <c r="E13" s="29"/>
      <c r="F13" s="28">
        <v>5.907</v>
      </c>
      <c r="G13" s="21">
        <f t="shared" si="1"/>
        <v>76.8366238878532</v>
      </c>
      <c r="H13" s="30"/>
      <c r="I13" s="27"/>
      <c r="J13" s="31">
        <v>5.939</v>
      </c>
      <c r="K13" s="21">
        <f t="shared" si="2"/>
        <v>76.0108458462766</v>
      </c>
      <c r="L13" s="29"/>
      <c r="M13" s="31">
        <v>5.927</v>
      </c>
      <c r="N13" s="21">
        <f t="shared" si="3"/>
        <v>76.31894556437092</v>
      </c>
      <c r="O13" s="32"/>
    </row>
    <row r="14" spans="1:15" ht="12.75">
      <c r="A14" s="26">
        <v>5</v>
      </c>
      <c r="B14" s="27"/>
      <c r="C14" s="28">
        <v>5.864</v>
      </c>
      <c r="D14" s="21">
        <f t="shared" si="0"/>
        <v>77.96762274539043</v>
      </c>
      <c r="E14" s="29"/>
      <c r="F14" s="28">
        <v>5.874</v>
      </c>
      <c r="G14" s="21">
        <f t="shared" si="1"/>
        <v>77.70238183280848</v>
      </c>
      <c r="H14" s="30"/>
      <c r="I14" s="27"/>
      <c r="J14" s="31">
        <v>5.887</v>
      </c>
      <c r="K14" s="21">
        <f t="shared" si="2"/>
        <v>77.35958731940295</v>
      </c>
      <c r="L14" s="29"/>
      <c r="M14" s="31">
        <v>5.953</v>
      </c>
      <c r="N14" s="21">
        <f t="shared" si="3"/>
        <v>75.65374840652575</v>
      </c>
      <c r="O14" s="32"/>
    </row>
    <row r="15" spans="1:15" ht="12.75">
      <c r="A15" s="26">
        <v>6</v>
      </c>
      <c r="B15" s="27"/>
      <c r="C15" s="28">
        <v>5.853</v>
      </c>
      <c r="D15" s="21">
        <f t="shared" si="0"/>
        <v>78.26095941674963</v>
      </c>
      <c r="E15" s="29"/>
      <c r="F15" s="28">
        <v>5.929</v>
      </c>
      <c r="G15" s="21">
        <f t="shared" si="1"/>
        <v>76.26746567000781</v>
      </c>
      <c r="H15" s="30"/>
      <c r="I15" s="27"/>
      <c r="J15" s="31">
        <v>5.854</v>
      </c>
      <c r="K15" s="21">
        <f t="shared" si="2"/>
        <v>78.23422409901256</v>
      </c>
      <c r="L15" s="29"/>
      <c r="M15" s="31">
        <v>5.948</v>
      </c>
      <c r="N15" s="21">
        <f t="shared" si="3"/>
        <v>75.78099377704385</v>
      </c>
      <c r="O15" s="32"/>
    </row>
    <row r="16" spans="1:15" ht="12.75">
      <c r="A16" s="26">
        <v>7</v>
      </c>
      <c r="B16" s="27"/>
      <c r="C16" s="28">
        <v>5.875</v>
      </c>
      <c r="D16" s="21">
        <f t="shared" si="0"/>
        <v>77.67593220936537</v>
      </c>
      <c r="E16" s="29"/>
      <c r="F16" s="28">
        <v>5.91</v>
      </c>
      <c r="G16" s="21">
        <f t="shared" si="1"/>
        <v>76.75863696175506</v>
      </c>
      <c r="H16" s="30"/>
      <c r="I16" s="27"/>
      <c r="J16" s="31">
        <v>5.784</v>
      </c>
      <c r="K16" s="21">
        <f t="shared" si="2"/>
        <v>80.13931895350761</v>
      </c>
      <c r="L16" s="29"/>
      <c r="M16" s="31">
        <v>5.931</v>
      </c>
      <c r="N16" s="21">
        <f t="shared" si="3"/>
        <v>76.21603784566396</v>
      </c>
      <c r="O16" s="32"/>
    </row>
    <row r="17" spans="1:15" ht="12.75">
      <c r="A17" s="26">
        <v>8</v>
      </c>
      <c r="B17" s="27"/>
      <c r="C17" s="28">
        <v>5.963</v>
      </c>
      <c r="D17" s="21">
        <f t="shared" si="0"/>
        <v>75.40021725634078</v>
      </c>
      <c r="E17" s="29"/>
      <c r="F17" s="28">
        <v>5.94</v>
      </c>
      <c r="G17" s="21">
        <f t="shared" si="1"/>
        <v>75.98525512316986</v>
      </c>
      <c r="H17" s="30"/>
      <c r="I17" s="27"/>
      <c r="J17" s="31">
        <v>5.907</v>
      </c>
      <c r="K17" s="21">
        <f t="shared" si="2"/>
        <v>76.8366238878532</v>
      </c>
      <c r="L17" s="29"/>
      <c r="M17" s="31">
        <v>5.904</v>
      </c>
      <c r="N17" s="21">
        <f t="shared" si="3"/>
        <v>76.91472972666196</v>
      </c>
      <c r="O17" s="32"/>
    </row>
    <row r="18" spans="1:15" ht="12.75">
      <c r="A18" s="26">
        <v>9</v>
      </c>
      <c r="B18" s="27"/>
      <c r="C18" s="28">
        <v>5.87</v>
      </c>
      <c r="D18" s="21">
        <f t="shared" si="0"/>
        <v>77.80831553807442</v>
      </c>
      <c r="E18" s="29"/>
      <c r="F18" s="28">
        <v>5.904</v>
      </c>
      <c r="G18" s="21">
        <f t="shared" si="1"/>
        <v>76.91472972666196</v>
      </c>
      <c r="H18" s="30"/>
      <c r="I18" s="27"/>
      <c r="J18" s="31">
        <v>5.87</v>
      </c>
      <c r="K18" s="21">
        <f t="shared" si="2"/>
        <v>77.80831553807442</v>
      </c>
      <c r="L18" s="29"/>
      <c r="M18" s="31">
        <v>5.969</v>
      </c>
      <c r="N18" s="21">
        <f t="shared" si="3"/>
        <v>75.24870982524234</v>
      </c>
      <c r="O18" s="32"/>
    </row>
    <row r="19" spans="1:15" ht="12.75">
      <c r="A19" s="26">
        <v>10</v>
      </c>
      <c r="B19" s="27"/>
      <c r="C19" s="28">
        <v>5.885</v>
      </c>
      <c r="D19" s="21">
        <f t="shared" si="0"/>
        <v>77.41217711211928</v>
      </c>
      <c r="E19" s="29"/>
      <c r="F19" s="28">
        <v>5.927</v>
      </c>
      <c r="G19" s="21">
        <f t="shared" si="1"/>
        <v>76.31894556437092</v>
      </c>
      <c r="H19" s="30"/>
      <c r="I19" s="27"/>
      <c r="J19" s="31">
        <v>5.91</v>
      </c>
      <c r="K19" s="21">
        <f t="shared" si="2"/>
        <v>76.75863696175506</v>
      </c>
      <c r="L19" s="29"/>
      <c r="M19" s="31">
        <v>5.95</v>
      </c>
      <c r="N19" s="21">
        <f t="shared" si="3"/>
        <v>75.7300571333628</v>
      </c>
      <c r="O19" s="32"/>
    </row>
    <row r="20" spans="1:15" ht="12.75">
      <c r="A20" s="26">
        <v>11</v>
      </c>
      <c r="B20" s="27"/>
      <c r="C20" s="28">
        <v>5.931</v>
      </c>
      <c r="D20" s="21">
        <f t="shared" si="0"/>
        <v>76.21603784566396</v>
      </c>
      <c r="E20" s="29"/>
      <c r="F20" s="28">
        <v>5.834</v>
      </c>
      <c r="G20" s="21">
        <f t="shared" si="1"/>
        <v>78.77154548801487</v>
      </c>
      <c r="H20" s="30"/>
      <c r="I20" s="27"/>
      <c r="J20" s="31">
        <v>5.88</v>
      </c>
      <c r="K20" s="21">
        <f t="shared" si="2"/>
        <v>77.54388644962391</v>
      </c>
      <c r="L20" s="29"/>
      <c r="M20" s="31">
        <v>5.875</v>
      </c>
      <c r="N20" s="21">
        <f t="shared" si="3"/>
        <v>77.67593220936537</v>
      </c>
      <c r="O20" s="32"/>
    </row>
    <row r="21" spans="1:15" ht="12.75">
      <c r="A21" s="26">
        <v>12</v>
      </c>
      <c r="B21" s="27"/>
      <c r="C21" s="28">
        <v>5.861</v>
      </c>
      <c r="D21" s="21">
        <f t="shared" si="0"/>
        <v>78.04745988266002</v>
      </c>
      <c r="E21" s="29"/>
      <c r="F21" s="28">
        <v>5.885</v>
      </c>
      <c r="G21" s="21">
        <f t="shared" si="1"/>
        <v>77.41217711211928</v>
      </c>
      <c r="H21" s="30"/>
      <c r="I21" s="27"/>
      <c r="J21" s="31">
        <v>5.878</v>
      </c>
      <c r="K21" s="21">
        <f t="shared" si="2"/>
        <v>77.59666431874439</v>
      </c>
      <c r="L21" s="29"/>
      <c r="M21" s="31">
        <v>5.945</v>
      </c>
      <c r="N21" s="21">
        <f t="shared" si="3"/>
        <v>75.85749515396253</v>
      </c>
      <c r="O21" s="32"/>
    </row>
    <row r="22" spans="1:15" ht="12.75">
      <c r="A22" s="26">
        <v>13</v>
      </c>
      <c r="B22" s="27"/>
      <c r="C22" s="28">
        <v>5.866</v>
      </c>
      <c r="D22" s="21">
        <f t="shared" si="0"/>
        <v>77.91446602442261</v>
      </c>
      <c r="E22" s="29"/>
      <c r="F22" s="28">
        <v>5.925</v>
      </c>
      <c r="G22" s="21">
        <f t="shared" si="1"/>
        <v>76.37047759907072</v>
      </c>
      <c r="H22" s="30"/>
      <c r="I22" s="71"/>
      <c r="J22" s="31">
        <v>5.873</v>
      </c>
      <c r="K22" s="21">
        <f t="shared" si="2"/>
        <v>77.72884496819192</v>
      </c>
      <c r="L22" s="29"/>
      <c r="M22" s="31">
        <v>5.963</v>
      </c>
      <c r="N22" s="21">
        <f t="shared" si="3"/>
        <v>75.40021725634078</v>
      </c>
      <c r="O22" s="32" t="s">
        <v>7</v>
      </c>
    </row>
    <row r="23" spans="1:15" ht="12.75">
      <c r="A23" s="26">
        <v>14</v>
      </c>
      <c r="B23" s="27"/>
      <c r="C23" s="28">
        <v>5.856</v>
      </c>
      <c r="D23" s="21">
        <f t="shared" si="0"/>
        <v>78.18079454680655</v>
      </c>
      <c r="E23" s="29"/>
      <c r="F23" s="28">
        <v>5.828</v>
      </c>
      <c r="G23" s="21">
        <f t="shared" si="1"/>
        <v>78.93382159022723</v>
      </c>
      <c r="H23" s="30"/>
      <c r="I23" s="27"/>
      <c r="J23" s="31">
        <v>5.898</v>
      </c>
      <c r="K23" s="21">
        <f t="shared" si="2"/>
        <v>77.07129911053401</v>
      </c>
      <c r="L23" s="29"/>
      <c r="M23" s="31">
        <v>5.866</v>
      </c>
      <c r="N23" s="21">
        <f t="shared" si="3"/>
        <v>77.91446602442261</v>
      </c>
      <c r="O23" s="32"/>
    </row>
    <row r="24" spans="1:15" ht="12.75">
      <c r="A24" s="26">
        <v>15</v>
      </c>
      <c r="B24" s="27"/>
      <c r="C24" s="28">
        <v>5.846</v>
      </c>
      <c r="D24" s="21">
        <f t="shared" si="0"/>
        <v>78.44849095960059</v>
      </c>
      <c r="E24" s="29"/>
      <c r="F24" s="28">
        <v>5.869</v>
      </c>
      <c r="G24" s="21">
        <f t="shared" si="1"/>
        <v>77.83483281334864</v>
      </c>
      <c r="H24" s="30"/>
      <c r="I24" s="27"/>
      <c r="J24" s="31">
        <v>5.882</v>
      </c>
      <c r="K24" s="21">
        <f t="shared" si="2"/>
        <v>77.49116240800682</v>
      </c>
      <c r="L24" s="29"/>
      <c r="M24" s="31">
        <v>5.96</v>
      </c>
      <c r="N24" s="21">
        <f t="shared" si="3"/>
        <v>75.47614261924792</v>
      </c>
      <c r="O24" s="32"/>
    </row>
    <row r="25" spans="1:15" ht="12.75">
      <c r="A25" s="26">
        <v>16</v>
      </c>
      <c r="B25" s="27"/>
      <c r="C25" s="28">
        <v>5.853</v>
      </c>
      <c r="D25" s="21">
        <f t="shared" si="0"/>
        <v>78.26095941674963</v>
      </c>
      <c r="E25" s="29"/>
      <c r="F25" s="28">
        <v>5.852</v>
      </c>
      <c r="G25" s="21">
        <f t="shared" si="1"/>
        <v>78.2877084413913</v>
      </c>
      <c r="H25" s="30"/>
      <c r="I25" s="27"/>
      <c r="J25" s="31">
        <v>5.948</v>
      </c>
      <c r="K25" s="21">
        <f t="shared" si="2"/>
        <v>75.78099377704385</v>
      </c>
      <c r="L25" s="29"/>
      <c r="M25" s="31">
        <v>5.896</v>
      </c>
      <c r="N25" s="21">
        <f t="shared" si="3"/>
        <v>77.12359515592398</v>
      </c>
      <c r="O25" s="32"/>
    </row>
    <row r="26" spans="1:15" ht="12.75">
      <c r="A26" s="26">
        <v>17</v>
      </c>
      <c r="B26" s="27"/>
      <c r="C26" s="28">
        <v>5.867</v>
      </c>
      <c r="D26" s="21">
        <f t="shared" si="0"/>
        <v>77.88790804727441</v>
      </c>
      <c r="E26" s="29"/>
      <c r="F26" s="28">
        <v>5.92</v>
      </c>
      <c r="G26" s="21">
        <f t="shared" si="1"/>
        <v>76.499536262323</v>
      </c>
      <c r="H26" s="30"/>
      <c r="I26" s="27"/>
      <c r="J26" s="31">
        <v>5.904</v>
      </c>
      <c r="K26" s="21">
        <f t="shared" si="2"/>
        <v>76.91472972666196</v>
      </c>
      <c r="L26" s="29"/>
      <c r="M26" s="31">
        <v>5.919</v>
      </c>
      <c r="N26" s="21">
        <f t="shared" si="3"/>
        <v>76.52538725014642</v>
      </c>
      <c r="O26" s="32"/>
    </row>
    <row r="27" spans="1:15" ht="12.75">
      <c r="A27" s="26">
        <v>18</v>
      </c>
      <c r="B27" s="27"/>
      <c r="C27" s="28">
        <v>5.826</v>
      </c>
      <c r="D27" s="21">
        <f t="shared" si="0"/>
        <v>78.98802507126737</v>
      </c>
      <c r="E27" s="29"/>
      <c r="F27" s="28">
        <v>5.835</v>
      </c>
      <c r="G27" s="21">
        <f t="shared" si="1"/>
        <v>78.74454812877926</v>
      </c>
      <c r="H27" s="30"/>
      <c r="I27" s="27"/>
      <c r="J27" s="31">
        <v>5.937</v>
      </c>
      <c r="K27" s="21">
        <f t="shared" si="2"/>
        <v>76.06206609135059</v>
      </c>
      <c r="L27" s="29"/>
      <c r="M27" s="31">
        <v>6</v>
      </c>
      <c r="N27" s="21">
        <f t="shared" si="3"/>
        <v>74.47314854621881</v>
      </c>
      <c r="O27" s="32"/>
    </row>
    <row r="28" spans="1:15" ht="12.75">
      <c r="A28" s="26">
        <v>19</v>
      </c>
      <c r="B28" s="27"/>
      <c r="C28" s="28">
        <v>5.892</v>
      </c>
      <c r="D28" s="21">
        <f t="shared" si="0"/>
        <v>77.22834705578083</v>
      </c>
      <c r="E28" s="29"/>
      <c r="F28" s="28">
        <v>5.912</v>
      </c>
      <c r="G28" s="21">
        <f t="shared" si="1"/>
        <v>76.70671162113904</v>
      </c>
      <c r="H28" s="30"/>
      <c r="I28" s="27"/>
      <c r="J28" s="31">
        <v>5.943</v>
      </c>
      <c r="K28" s="21">
        <f t="shared" si="2"/>
        <v>75.908560447134</v>
      </c>
      <c r="L28" s="29"/>
      <c r="M28" s="31">
        <v>5.946</v>
      </c>
      <c r="N28" s="21">
        <f t="shared" si="3"/>
        <v>75.83198182860559</v>
      </c>
      <c r="O28" s="32"/>
    </row>
    <row r="29" spans="1:15" ht="12.75">
      <c r="A29" s="26">
        <v>20</v>
      </c>
      <c r="B29" s="27"/>
      <c r="C29" s="28">
        <v>5.927</v>
      </c>
      <c r="D29" s="21">
        <f t="shared" si="0"/>
        <v>76.31894556437092</v>
      </c>
      <c r="E29" s="29"/>
      <c r="F29" s="28">
        <v>5.87</v>
      </c>
      <c r="G29" s="21">
        <f t="shared" si="1"/>
        <v>77.80831553807442</v>
      </c>
      <c r="H29" s="30"/>
      <c r="I29" s="27"/>
      <c r="J29" s="31">
        <v>5.863</v>
      </c>
      <c r="K29" s="21">
        <f t="shared" si="2"/>
        <v>77.99422150775402</v>
      </c>
      <c r="L29" s="29"/>
      <c r="M29" s="31">
        <v>5.95</v>
      </c>
      <c r="N29" s="21">
        <f t="shared" si="3"/>
        <v>75.7300571333628</v>
      </c>
      <c r="O29" s="32"/>
    </row>
    <row r="30" spans="1:15" ht="12.75">
      <c r="A30" s="26">
        <v>21</v>
      </c>
      <c r="B30" s="27"/>
      <c r="C30" s="28">
        <v>5.862</v>
      </c>
      <c r="D30" s="21">
        <f t="shared" si="0"/>
        <v>78.02083388374665</v>
      </c>
      <c r="E30" s="29"/>
      <c r="F30" s="28">
        <v>5.91</v>
      </c>
      <c r="G30" s="21">
        <f t="shared" si="1"/>
        <v>76.75863696175506</v>
      </c>
      <c r="H30" s="30"/>
      <c r="I30" s="27"/>
      <c r="J30" s="31">
        <v>5.865</v>
      </c>
      <c r="K30" s="21">
        <f t="shared" si="2"/>
        <v>77.94103758737192</v>
      </c>
      <c r="L30" s="29"/>
      <c r="M30" s="31">
        <v>5.907</v>
      </c>
      <c r="N30" s="21">
        <f t="shared" si="3"/>
        <v>76.8366238878532</v>
      </c>
      <c r="O30" s="32"/>
    </row>
    <row r="31" spans="1:15" ht="12.75">
      <c r="A31" s="26">
        <v>22</v>
      </c>
      <c r="B31" s="27"/>
      <c r="C31" s="28">
        <v>5.927</v>
      </c>
      <c r="D31" s="21">
        <f t="shared" si="0"/>
        <v>76.31894556437092</v>
      </c>
      <c r="E31" s="29"/>
      <c r="F31" s="28">
        <v>5.818</v>
      </c>
      <c r="G31" s="21">
        <f t="shared" si="1"/>
        <v>79.2053982745278</v>
      </c>
      <c r="H31" s="30"/>
      <c r="I31" s="27"/>
      <c r="J31" s="31">
        <v>5.87</v>
      </c>
      <c r="K31" s="21">
        <f t="shared" si="2"/>
        <v>77.80831553807442</v>
      </c>
      <c r="L31" s="29"/>
      <c r="M31" s="31">
        <v>5.836</v>
      </c>
      <c r="N31" s="21">
        <f t="shared" si="3"/>
        <v>78.7175646463666</v>
      </c>
      <c r="O31" s="32"/>
    </row>
    <row r="32" spans="1:15" ht="12.75">
      <c r="A32" s="26">
        <v>23</v>
      </c>
      <c r="B32" s="27"/>
      <c r="C32" s="28">
        <v>5.834</v>
      </c>
      <c r="D32" s="21">
        <f t="shared" si="0"/>
        <v>78.77154548801487</v>
      </c>
      <c r="E32" s="29"/>
      <c r="F32" s="28">
        <v>5.903</v>
      </c>
      <c r="G32" s="21">
        <f t="shared" si="1"/>
        <v>76.94079147309986</v>
      </c>
      <c r="H32" s="30"/>
      <c r="I32" s="27"/>
      <c r="J32" s="31">
        <v>5.937</v>
      </c>
      <c r="K32" s="21">
        <f t="shared" si="2"/>
        <v>76.06206609135059</v>
      </c>
      <c r="L32" s="72"/>
      <c r="M32" s="31">
        <v>5.866</v>
      </c>
      <c r="N32" s="21">
        <f t="shared" si="3"/>
        <v>77.91446602442261</v>
      </c>
      <c r="O32" s="32" t="s">
        <v>7</v>
      </c>
    </row>
    <row r="33" spans="1:15" ht="12.75">
      <c r="A33" s="26">
        <v>24</v>
      </c>
      <c r="B33" s="27"/>
      <c r="C33" s="28">
        <v>5.872</v>
      </c>
      <c r="D33" s="21">
        <f t="shared" si="0"/>
        <v>77.75532162472079</v>
      </c>
      <c r="E33" s="29"/>
      <c r="F33" s="28">
        <v>5.802</v>
      </c>
      <c r="G33" s="21">
        <f t="shared" si="1"/>
        <v>79.64284527592433</v>
      </c>
      <c r="H33" s="30"/>
      <c r="I33" s="27"/>
      <c r="J33" s="31">
        <v>5.873</v>
      </c>
      <c r="K33" s="21">
        <f t="shared" si="2"/>
        <v>77.72884496819192</v>
      </c>
      <c r="L33" s="29"/>
      <c r="M33" s="31">
        <v>5.927</v>
      </c>
      <c r="N33" s="21">
        <f t="shared" si="3"/>
        <v>76.31894556437092</v>
      </c>
      <c r="O33" s="32"/>
    </row>
    <row r="34" spans="1:15" ht="12.75">
      <c r="A34" s="26">
        <v>25</v>
      </c>
      <c r="B34" s="27"/>
      <c r="C34" s="28">
        <v>5.881</v>
      </c>
      <c r="D34" s="21">
        <f t="shared" si="0"/>
        <v>77.51751770495363</v>
      </c>
      <c r="E34" s="29"/>
      <c r="F34" s="28">
        <v>5.846</v>
      </c>
      <c r="G34" s="21">
        <f t="shared" si="1"/>
        <v>78.44849095960059</v>
      </c>
      <c r="H34" s="30"/>
      <c r="I34" s="27"/>
      <c r="J34" s="31">
        <v>5.883</v>
      </c>
      <c r="K34" s="21">
        <f t="shared" si="2"/>
        <v>77.46482054964078</v>
      </c>
      <c r="L34" s="29"/>
      <c r="M34" s="31">
        <v>5.772</v>
      </c>
      <c r="N34" s="21">
        <f t="shared" si="3"/>
        <v>80.47288495707876</v>
      </c>
      <c r="O34" s="32"/>
    </row>
    <row r="35" spans="1:15" ht="12.75">
      <c r="A35" s="26">
        <v>26</v>
      </c>
      <c r="B35" s="27"/>
      <c r="C35" s="28">
        <v>5.939</v>
      </c>
      <c r="D35" s="21">
        <f t="shared" si="0"/>
        <v>76.0108458462766</v>
      </c>
      <c r="E35" s="29"/>
      <c r="F35" s="28">
        <v>5.807</v>
      </c>
      <c r="G35" s="21">
        <f t="shared" si="1"/>
        <v>79.50575459597823</v>
      </c>
      <c r="H35" s="30"/>
      <c r="I35" s="27"/>
      <c r="J35" s="31">
        <v>5.908</v>
      </c>
      <c r="K35" s="21">
        <f t="shared" si="2"/>
        <v>76.8106150452239</v>
      </c>
      <c r="L35" s="29"/>
      <c r="M35" s="31">
        <v>5.82</v>
      </c>
      <c r="N35" s="21">
        <f t="shared" si="3"/>
        <v>79.1509709280676</v>
      </c>
      <c r="O35" s="32"/>
    </row>
    <row r="36" spans="1:15" ht="12.75">
      <c r="A36" s="26">
        <v>27</v>
      </c>
      <c r="B36" s="27"/>
      <c r="C36" s="28">
        <v>5.887</v>
      </c>
      <c r="D36" s="21">
        <f t="shared" si="0"/>
        <v>77.35958731940295</v>
      </c>
      <c r="E36" s="29"/>
      <c r="F36" s="28">
        <v>5.934</v>
      </c>
      <c r="G36" s="21">
        <f t="shared" si="1"/>
        <v>76.13899358690674</v>
      </c>
      <c r="H36" s="30"/>
      <c r="I36" s="27"/>
      <c r="J36" s="31">
        <v>5.925</v>
      </c>
      <c r="K36" s="21">
        <f t="shared" si="2"/>
        <v>76.37047759907072</v>
      </c>
      <c r="L36" s="29"/>
      <c r="M36" s="31">
        <v>5.838</v>
      </c>
      <c r="N36" s="21">
        <f t="shared" si="3"/>
        <v>78.66363927398315</v>
      </c>
      <c r="O36" s="32"/>
    </row>
    <row r="37" spans="1:15" ht="12.75">
      <c r="A37" s="26">
        <v>28</v>
      </c>
      <c r="B37" s="27"/>
      <c r="C37" s="28">
        <v>5.83</v>
      </c>
      <c r="D37" s="21">
        <f t="shared" si="0"/>
        <v>78.87967388364662</v>
      </c>
      <c r="E37" s="29"/>
      <c r="F37" s="28">
        <v>5.928</v>
      </c>
      <c r="G37" s="21">
        <f t="shared" si="1"/>
        <v>76.29319910404489</v>
      </c>
      <c r="H37" s="30"/>
      <c r="I37" s="71"/>
      <c r="J37" s="31">
        <v>5.939</v>
      </c>
      <c r="K37" s="21">
        <f t="shared" si="2"/>
        <v>76.0108458462766</v>
      </c>
      <c r="L37" s="29"/>
      <c r="M37" s="31">
        <v>5.896</v>
      </c>
      <c r="N37" s="21">
        <f t="shared" si="3"/>
        <v>77.12359515592398</v>
      </c>
      <c r="O37" s="32" t="s">
        <v>7</v>
      </c>
    </row>
    <row r="38" spans="1:15" ht="12.75">
      <c r="A38" s="26">
        <v>29</v>
      </c>
      <c r="B38" s="27"/>
      <c r="C38" s="28">
        <v>5.885</v>
      </c>
      <c r="D38" s="21">
        <f t="shared" si="0"/>
        <v>77.41217711211928</v>
      </c>
      <c r="E38" s="29"/>
      <c r="F38" s="28">
        <v>5.969</v>
      </c>
      <c r="G38" s="21">
        <f t="shared" si="1"/>
        <v>75.24870982524234</v>
      </c>
      <c r="H38" s="30"/>
      <c r="I38" s="27"/>
      <c r="J38" s="31">
        <v>5.902</v>
      </c>
      <c r="K38" s="21">
        <f t="shared" si="2"/>
        <v>76.96686646790486</v>
      </c>
      <c r="L38" s="29"/>
      <c r="M38" s="31">
        <v>5.874</v>
      </c>
      <c r="N38" s="21">
        <f t="shared" si="3"/>
        <v>77.70238183280848</v>
      </c>
      <c r="O38" s="32"/>
    </row>
    <row r="39" spans="1:15" ht="12.75">
      <c r="A39" s="26">
        <v>30</v>
      </c>
      <c r="B39" s="27"/>
      <c r="C39" s="28">
        <v>5.961</v>
      </c>
      <c r="D39" s="21">
        <f t="shared" si="0"/>
        <v>75.45082142757191</v>
      </c>
      <c r="E39" s="29"/>
      <c r="F39" s="28">
        <v>5.923</v>
      </c>
      <c r="G39" s="21">
        <f t="shared" si="1"/>
        <v>76.4220618445433</v>
      </c>
      <c r="H39" s="30"/>
      <c r="I39" s="27"/>
      <c r="J39" s="31">
        <v>5.922</v>
      </c>
      <c r="K39" s="21">
        <f t="shared" si="2"/>
        <v>76.4478735683632</v>
      </c>
      <c r="L39" s="29"/>
      <c r="M39" s="31">
        <v>5.884</v>
      </c>
      <c r="N39" s="21">
        <f t="shared" si="3"/>
        <v>77.43849212072065</v>
      </c>
      <c r="O39" s="32"/>
    </row>
    <row r="40" spans="1:15" ht="12.75">
      <c r="A40" s="26">
        <v>31</v>
      </c>
      <c r="B40" s="27"/>
      <c r="C40" s="28">
        <v>5.903</v>
      </c>
      <c r="D40" s="21">
        <f t="shared" si="0"/>
        <v>76.94079147309986</v>
      </c>
      <c r="E40" s="29"/>
      <c r="F40" s="28">
        <v>5.903</v>
      </c>
      <c r="G40" s="21">
        <f t="shared" si="1"/>
        <v>76.94079147309986</v>
      </c>
      <c r="H40" s="30"/>
      <c r="I40" s="27"/>
      <c r="J40" s="31">
        <v>5.865</v>
      </c>
      <c r="K40" s="21">
        <f t="shared" si="2"/>
        <v>77.94103758737192</v>
      </c>
      <c r="L40" s="29"/>
      <c r="M40" s="31">
        <v>5.868</v>
      </c>
      <c r="N40" s="21">
        <f t="shared" si="3"/>
        <v>77.86136364666716</v>
      </c>
      <c r="O40" s="32"/>
    </row>
    <row r="41" spans="1:15" ht="12.75">
      <c r="A41" s="26">
        <v>32</v>
      </c>
      <c r="B41" s="27"/>
      <c r="C41" s="28">
        <v>5.891</v>
      </c>
      <c r="D41" s="21">
        <f t="shared" si="0"/>
        <v>77.25456837706068</v>
      </c>
      <c r="E41" s="29"/>
      <c r="F41" s="28">
        <v>5.892</v>
      </c>
      <c r="G41" s="21">
        <f t="shared" si="1"/>
        <v>77.22834705578083</v>
      </c>
      <c r="H41" s="30"/>
      <c r="I41" s="27"/>
      <c r="J41" s="31">
        <v>5.867</v>
      </c>
      <c r="K41" s="21">
        <f t="shared" si="2"/>
        <v>77.88790804727441</v>
      </c>
      <c r="L41" s="29"/>
      <c r="M41" s="31">
        <v>5.875</v>
      </c>
      <c r="N41" s="21">
        <f t="shared" si="3"/>
        <v>77.67593220936537</v>
      </c>
      <c r="O41" s="32"/>
    </row>
    <row r="42" spans="1:15" ht="12.75">
      <c r="A42" s="26">
        <v>33</v>
      </c>
      <c r="B42" s="27"/>
      <c r="C42" s="28">
        <v>5.917</v>
      </c>
      <c r="D42" s="21">
        <f t="shared" si="0"/>
        <v>76.57712855174506</v>
      </c>
      <c r="E42" s="29"/>
      <c r="F42" s="28">
        <v>5.891</v>
      </c>
      <c r="G42" s="21">
        <f t="shared" si="1"/>
        <v>77.25456837706068</v>
      </c>
      <c r="H42" s="30"/>
      <c r="I42" s="27"/>
      <c r="J42" s="31">
        <v>5.878</v>
      </c>
      <c r="K42" s="21">
        <f t="shared" si="2"/>
        <v>77.59666431874439</v>
      </c>
      <c r="L42" s="29"/>
      <c r="M42" s="31">
        <v>5.899</v>
      </c>
      <c r="N42" s="21">
        <f t="shared" si="3"/>
        <v>77.04517103237254</v>
      </c>
      <c r="O42" s="32"/>
    </row>
    <row r="43" spans="1:15" ht="12.75">
      <c r="A43" s="26">
        <v>34</v>
      </c>
      <c r="B43" s="27"/>
      <c r="C43" s="28">
        <v>5.92</v>
      </c>
      <c r="D43" s="21">
        <f t="shared" si="0"/>
        <v>76.499536262323</v>
      </c>
      <c r="E43" s="29"/>
      <c r="F43" s="28">
        <v>5.871</v>
      </c>
      <c r="G43" s="21">
        <f t="shared" si="1"/>
        <v>77.78181181160801</v>
      </c>
      <c r="H43" s="30"/>
      <c r="I43" s="27"/>
      <c r="J43" s="31">
        <v>5.879</v>
      </c>
      <c r="K43" s="21">
        <f t="shared" si="2"/>
        <v>77.57026865116809</v>
      </c>
      <c r="L43" s="29"/>
      <c r="M43" s="31">
        <v>5.865</v>
      </c>
      <c r="N43" s="21">
        <f t="shared" si="3"/>
        <v>77.94103758737192</v>
      </c>
      <c r="O43" s="32"/>
    </row>
    <row r="44" spans="1:15" ht="12.75">
      <c r="A44" s="26">
        <v>35</v>
      </c>
      <c r="B44" s="27"/>
      <c r="C44" s="28">
        <v>5.961</v>
      </c>
      <c r="D44" s="21">
        <f t="shared" si="0"/>
        <v>75.45082142757191</v>
      </c>
      <c r="E44" s="29"/>
      <c r="F44" s="28">
        <v>5.81</v>
      </c>
      <c r="G44" s="21">
        <f t="shared" si="1"/>
        <v>79.42367002301442</v>
      </c>
      <c r="H44" s="30"/>
      <c r="I44" s="27"/>
      <c r="J44" s="31">
        <v>5.928</v>
      </c>
      <c r="K44" s="21">
        <f t="shared" si="2"/>
        <v>76.29319910404489</v>
      </c>
      <c r="L44" s="29"/>
      <c r="M44" s="31">
        <v>5.945</v>
      </c>
      <c r="N44" s="21">
        <f t="shared" si="3"/>
        <v>75.85749515396253</v>
      </c>
      <c r="O44" s="32"/>
    </row>
    <row r="45" spans="1:15" ht="12.75">
      <c r="A45" s="26">
        <v>36</v>
      </c>
      <c r="B45" s="27"/>
      <c r="C45" s="28">
        <v>5.894</v>
      </c>
      <c r="D45" s="21">
        <f t="shared" si="0"/>
        <v>77.17594444690367</v>
      </c>
      <c r="E45" s="29"/>
      <c r="F45" s="28">
        <v>5.848</v>
      </c>
      <c r="G45" s="21">
        <f t="shared" si="1"/>
        <v>78.39484179655341</v>
      </c>
      <c r="H45" s="30"/>
      <c r="I45" s="27"/>
      <c r="J45" s="31">
        <v>5.934</v>
      </c>
      <c r="K45" s="21">
        <f t="shared" si="2"/>
        <v>76.13899358690674</v>
      </c>
      <c r="L45" s="29"/>
      <c r="M45" s="31">
        <v>5.94</v>
      </c>
      <c r="N45" s="21">
        <f t="shared" si="3"/>
        <v>75.98525512316986</v>
      </c>
      <c r="O45" s="32"/>
    </row>
    <row r="46" spans="1:15" ht="12.75">
      <c r="A46" s="26">
        <v>37</v>
      </c>
      <c r="B46" s="27"/>
      <c r="C46" s="28">
        <v>5.861</v>
      </c>
      <c r="D46" s="21">
        <f t="shared" si="0"/>
        <v>78.04745988266002</v>
      </c>
      <c r="E46" s="29"/>
      <c r="F46" s="28">
        <v>5.857</v>
      </c>
      <c r="G46" s="21">
        <f t="shared" si="1"/>
        <v>78.15410029363471</v>
      </c>
      <c r="H46" s="30"/>
      <c r="I46" s="27"/>
      <c r="J46" s="31">
        <v>5.879</v>
      </c>
      <c r="K46" s="21">
        <f t="shared" si="2"/>
        <v>77.57026865116809</v>
      </c>
      <c r="L46" s="29"/>
      <c r="M46" s="31">
        <v>5.914</v>
      </c>
      <c r="N46" s="21">
        <f t="shared" si="3"/>
        <v>76.65483895204152</v>
      </c>
      <c r="O46" s="32"/>
    </row>
    <row r="47" spans="1:15" ht="12.75">
      <c r="A47" s="26">
        <v>38</v>
      </c>
      <c r="B47" s="27"/>
      <c r="C47" s="28">
        <v>5.856</v>
      </c>
      <c r="D47" s="21">
        <f t="shared" si="0"/>
        <v>78.18079454680655</v>
      </c>
      <c r="E47" s="29"/>
      <c r="F47" s="28">
        <v>5.916</v>
      </c>
      <c r="G47" s="21">
        <f t="shared" si="1"/>
        <v>76.60301888324864</v>
      </c>
      <c r="H47" s="30"/>
      <c r="I47" s="27"/>
      <c r="J47" s="31">
        <v>5.889</v>
      </c>
      <c r="K47" s="21">
        <f t="shared" si="2"/>
        <v>77.30705109862959</v>
      </c>
      <c r="L47" s="29"/>
      <c r="M47" s="31">
        <v>5.831</v>
      </c>
      <c r="N47" s="21">
        <f t="shared" si="3"/>
        <v>78.85262092186879</v>
      </c>
      <c r="O47" s="32"/>
    </row>
    <row r="48" spans="1:15" ht="12.75">
      <c r="A48" s="26">
        <v>39</v>
      </c>
      <c r="B48" s="27"/>
      <c r="C48" s="28">
        <v>5.877</v>
      </c>
      <c r="D48" s="21">
        <f t="shared" si="0"/>
        <v>77.62307346151889</v>
      </c>
      <c r="E48" s="29"/>
      <c r="F48" s="28">
        <v>5.845</v>
      </c>
      <c r="G48" s="21">
        <f t="shared" si="1"/>
        <v>78.47533619542419</v>
      </c>
      <c r="H48" s="30"/>
      <c r="I48" s="27"/>
      <c r="J48" s="31">
        <v>5.914</v>
      </c>
      <c r="K48" s="21">
        <f t="shared" si="2"/>
        <v>76.65483895204152</v>
      </c>
      <c r="L48" s="29"/>
      <c r="M48" s="31">
        <v>5.837</v>
      </c>
      <c r="N48" s="21">
        <f t="shared" si="3"/>
        <v>78.6905950312681</v>
      </c>
      <c r="O48" s="32"/>
    </row>
    <row r="49" spans="1:15" ht="12.75">
      <c r="A49" s="26">
        <v>40</v>
      </c>
      <c r="B49" s="27"/>
      <c r="C49" s="28">
        <v>5.936</v>
      </c>
      <c r="D49" s="21">
        <f t="shared" si="0"/>
        <v>76.08769563074969</v>
      </c>
      <c r="E49" s="29"/>
      <c r="F49" s="28">
        <v>5.874</v>
      </c>
      <c r="G49" s="21">
        <f t="shared" si="1"/>
        <v>77.70238183280848</v>
      </c>
      <c r="H49" s="30"/>
      <c r="I49" s="27"/>
      <c r="J49" s="31">
        <v>5.919</v>
      </c>
      <c r="K49" s="21">
        <f t="shared" si="2"/>
        <v>76.52538725014642</v>
      </c>
      <c r="L49" s="29"/>
      <c r="M49" s="31">
        <v>5.928</v>
      </c>
      <c r="N49" s="21">
        <f t="shared" si="3"/>
        <v>76.29319910404489</v>
      </c>
      <c r="O49" s="32"/>
    </row>
    <row r="50" spans="1:15" ht="12.75">
      <c r="A50" s="26">
        <v>41</v>
      </c>
      <c r="B50" s="27"/>
      <c r="C50" s="28">
        <v>5.848</v>
      </c>
      <c r="D50" s="21">
        <f t="shared" si="0"/>
        <v>78.39484179655341</v>
      </c>
      <c r="E50" s="29"/>
      <c r="F50" s="28">
        <v>5.931</v>
      </c>
      <c r="G50" s="21">
        <f t="shared" si="1"/>
        <v>76.21603784566396</v>
      </c>
      <c r="H50" s="30"/>
      <c r="I50" s="27"/>
      <c r="J50" s="31">
        <v>5.875</v>
      </c>
      <c r="K50" s="21">
        <f t="shared" si="2"/>
        <v>77.67593220936537</v>
      </c>
      <c r="L50" s="29"/>
      <c r="M50" s="31">
        <v>5.643</v>
      </c>
      <c r="N50" s="21">
        <f t="shared" si="3"/>
        <v>84.19418850212729</v>
      </c>
      <c r="O50" s="32"/>
    </row>
    <row r="51" spans="1:15" ht="12.75">
      <c r="A51" s="26">
        <v>42</v>
      </c>
      <c r="B51" s="27"/>
      <c r="C51" s="28">
        <v>5.936</v>
      </c>
      <c r="D51" s="21">
        <f t="shared" si="0"/>
        <v>76.08769563074969</v>
      </c>
      <c r="E51" s="29"/>
      <c r="F51" s="28">
        <v>5.767</v>
      </c>
      <c r="G51" s="21">
        <f t="shared" si="1"/>
        <v>80.61248573743154</v>
      </c>
      <c r="H51" s="30"/>
      <c r="I51" s="27"/>
      <c r="J51" s="31">
        <v>5.901</v>
      </c>
      <c r="K51" s="21">
        <f t="shared" si="2"/>
        <v>76.99295472005818</v>
      </c>
      <c r="L51" s="29"/>
      <c r="M51" s="31">
        <v>5.802</v>
      </c>
      <c r="N51" s="21">
        <f t="shared" si="3"/>
        <v>79.64284527592433</v>
      </c>
      <c r="O51" s="32"/>
    </row>
    <row r="52" spans="1:15" ht="12.75">
      <c r="A52" s="26">
        <v>43</v>
      </c>
      <c r="B52" s="27"/>
      <c r="C52" s="28">
        <v>5.904</v>
      </c>
      <c r="D52" s="21">
        <f t="shared" si="0"/>
        <v>76.91472972666196</v>
      </c>
      <c r="E52" s="29"/>
      <c r="F52" s="28">
        <v>5.945</v>
      </c>
      <c r="G52" s="21">
        <f t="shared" si="1"/>
        <v>75.85749515396253</v>
      </c>
      <c r="H52" s="30"/>
      <c r="I52" s="27"/>
      <c r="J52" s="31">
        <v>5.949</v>
      </c>
      <c r="K52" s="21">
        <f t="shared" si="2"/>
        <v>75.75551903353879</v>
      </c>
      <c r="L52" s="29"/>
      <c r="M52" s="31">
        <v>5.8</v>
      </c>
      <c r="N52" s="21">
        <f t="shared" si="3"/>
        <v>79.6977808461319</v>
      </c>
      <c r="O52" s="32"/>
    </row>
    <row r="53" spans="1:15" ht="12.75">
      <c r="A53" s="26">
        <v>44</v>
      </c>
      <c r="B53" s="27"/>
      <c r="C53" s="28">
        <v>5.917</v>
      </c>
      <c r="D53" s="21">
        <f t="shared" si="0"/>
        <v>76.57712855174506</v>
      </c>
      <c r="E53" s="29"/>
      <c r="F53" s="28">
        <v>5.949</v>
      </c>
      <c r="G53" s="21">
        <f t="shared" si="1"/>
        <v>75.75551903353879</v>
      </c>
      <c r="H53" s="30"/>
      <c r="I53" s="27"/>
      <c r="J53" s="31">
        <v>5.919</v>
      </c>
      <c r="K53" s="21">
        <f t="shared" si="2"/>
        <v>76.52538725014642</v>
      </c>
      <c r="L53" s="29"/>
      <c r="M53" s="31">
        <v>5.95</v>
      </c>
      <c r="N53" s="21">
        <f t="shared" si="3"/>
        <v>75.7300571333628</v>
      </c>
      <c r="O53" s="32"/>
    </row>
    <row r="54" spans="1:15" ht="12.75">
      <c r="A54" s="26">
        <v>45</v>
      </c>
      <c r="B54" s="27"/>
      <c r="C54" s="28">
        <v>5.877</v>
      </c>
      <c r="D54" s="21">
        <f t="shared" si="0"/>
        <v>77.62307346151889</v>
      </c>
      <c r="E54" s="29"/>
      <c r="F54" s="28">
        <v>5.801</v>
      </c>
      <c r="G54" s="21">
        <f t="shared" si="1"/>
        <v>79.67030595851521</v>
      </c>
      <c r="H54" s="30"/>
      <c r="I54" s="27"/>
      <c r="J54" s="31">
        <v>5.983</v>
      </c>
      <c r="K54" s="21">
        <f t="shared" si="2"/>
        <v>74.89696341606464</v>
      </c>
      <c r="L54" s="29"/>
      <c r="M54" s="31">
        <v>5.947</v>
      </c>
      <c r="N54" s="21">
        <f t="shared" si="3"/>
        <v>75.80648137251727</v>
      </c>
      <c r="O54" s="32"/>
    </row>
    <row r="55" spans="1:15" ht="12.75">
      <c r="A55" s="26">
        <v>46</v>
      </c>
      <c r="B55" s="27"/>
      <c r="C55" s="28">
        <v>5.918</v>
      </c>
      <c r="D55" s="21">
        <f t="shared" si="0"/>
        <v>76.55125134366695</v>
      </c>
      <c r="E55" s="29"/>
      <c r="F55" s="28">
        <v>5.82</v>
      </c>
      <c r="G55" s="21">
        <f t="shared" si="1"/>
        <v>79.1509709280676</v>
      </c>
      <c r="H55" s="30"/>
      <c r="I55" s="27"/>
      <c r="J55" s="31">
        <v>5.92</v>
      </c>
      <c r="K55" s="21">
        <f t="shared" si="2"/>
        <v>76.499536262323</v>
      </c>
      <c r="L55" s="29"/>
      <c r="M55" s="31">
        <v>5.833</v>
      </c>
      <c r="N55" s="21">
        <f t="shared" si="3"/>
        <v>78.79855673359022</v>
      </c>
      <c r="O55" s="32"/>
    </row>
    <row r="56" spans="1:15" ht="12.75">
      <c r="A56" s="26">
        <v>47</v>
      </c>
      <c r="B56" s="27"/>
      <c r="C56" s="28">
        <v>5.891</v>
      </c>
      <c r="D56" s="21">
        <f t="shared" si="0"/>
        <v>77.25456837706068</v>
      </c>
      <c r="E56" s="29"/>
      <c r="F56" s="28">
        <v>5.874</v>
      </c>
      <c r="G56" s="21">
        <f t="shared" si="1"/>
        <v>77.70238183280848</v>
      </c>
      <c r="H56" s="30"/>
      <c r="I56" s="27"/>
      <c r="J56" s="31">
        <v>5.932</v>
      </c>
      <c r="K56" s="21">
        <f t="shared" si="2"/>
        <v>76.19034343780754</v>
      </c>
      <c r="L56" s="29"/>
      <c r="M56" s="31">
        <v>5.95</v>
      </c>
      <c r="N56" s="21">
        <f t="shared" si="3"/>
        <v>75.7300571333628</v>
      </c>
      <c r="O56" s="32"/>
    </row>
    <row r="57" spans="1:15" ht="12.75">
      <c r="A57" s="26">
        <v>48</v>
      </c>
      <c r="B57" s="27"/>
      <c r="C57" s="28">
        <v>5.928</v>
      </c>
      <c r="D57" s="21">
        <f t="shared" si="0"/>
        <v>76.29319910404489</v>
      </c>
      <c r="E57" s="29"/>
      <c r="F57" s="28">
        <v>5.892</v>
      </c>
      <c r="G57" s="21">
        <f t="shared" si="1"/>
        <v>77.22834705578083</v>
      </c>
      <c r="H57" s="30"/>
      <c r="I57" s="27"/>
      <c r="J57" s="31">
        <v>5.968</v>
      </c>
      <c r="K57" s="21">
        <f t="shared" si="2"/>
        <v>75.2739293340139</v>
      </c>
      <c r="L57" s="29"/>
      <c r="M57" s="31">
        <v>5.866</v>
      </c>
      <c r="N57" s="21">
        <f t="shared" si="3"/>
        <v>77.91446602442261</v>
      </c>
      <c r="O57" s="32"/>
    </row>
    <row r="58" spans="1:15" ht="12.75">
      <c r="A58" s="26">
        <v>49</v>
      </c>
      <c r="B58" s="27"/>
      <c r="C58" s="28">
        <v>5.92</v>
      </c>
      <c r="D58" s="21">
        <f t="shared" si="0"/>
        <v>76.499536262323</v>
      </c>
      <c r="E58" s="29"/>
      <c r="F58" s="28">
        <v>5.819</v>
      </c>
      <c r="G58" s="21">
        <f t="shared" si="1"/>
        <v>79.1781775862591</v>
      </c>
      <c r="H58" s="30"/>
      <c r="I58" s="27"/>
      <c r="J58" s="31">
        <v>5.908</v>
      </c>
      <c r="K58" s="21">
        <f t="shared" si="2"/>
        <v>76.8106150452239</v>
      </c>
      <c r="L58" s="29"/>
      <c r="M58" s="31">
        <v>5.964</v>
      </c>
      <c r="N58" s="21">
        <f t="shared" si="3"/>
        <v>75.37493425970185</v>
      </c>
      <c r="O58" s="32"/>
    </row>
    <row r="59" spans="1:15" ht="12.75">
      <c r="A59" s="26">
        <v>50</v>
      </c>
      <c r="B59" s="27"/>
      <c r="C59" s="28">
        <v>5.911</v>
      </c>
      <c r="D59" s="21">
        <f t="shared" si="0"/>
        <v>76.73266770305169</v>
      </c>
      <c r="E59" s="29"/>
      <c r="F59" s="28">
        <v>5.871</v>
      </c>
      <c r="G59" s="21">
        <f t="shared" si="1"/>
        <v>77.78181181160801</v>
      </c>
      <c r="H59" s="30"/>
      <c r="I59" s="71"/>
      <c r="J59" s="31">
        <v>5.929</v>
      </c>
      <c r="K59" s="21">
        <f t="shared" si="2"/>
        <v>76.26746567000781</v>
      </c>
      <c r="L59" s="29"/>
      <c r="M59" s="31">
        <v>5.863</v>
      </c>
      <c r="N59" s="21">
        <f t="shared" si="3"/>
        <v>77.99422150775402</v>
      </c>
      <c r="O59" s="32" t="s">
        <v>7</v>
      </c>
    </row>
    <row r="60" spans="1:15" ht="12.75">
      <c r="A60" s="26">
        <v>51</v>
      </c>
      <c r="B60" s="71"/>
      <c r="C60" s="28">
        <v>5.924</v>
      </c>
      <c r="D60" s="21">
        <f t="shared" si="0"/>
        <v>76.39626319105349</v>
      </c>
      <c r="E60" s="29"/>
      <c r="F60" s="28">
        <v>5.888</v>
      </c>
      <c r="G60" s="21">
        <f t="shared" si="1"/>
        <v>77.33331251707244</v>
      </c>
      <c r="H60" s="32" t="s">
        <v>7</v>
      </c>
      <c r="I60" s="27"/>
      <c r="J60" s="31">
        <v>5.95</v>
      </c>
      <c r="K60" s="21">
        <f t="shared" si="2"/>
        <v>75.7300571333628</v>
      </c>
      <c r="L60" s="29"/>
      <c r="M60" s="31">
        <v>5.908</v>
      </c>
      <c r="N60" s="21">
        <f t="shared" si="3"/>
        <v>76.8106150452239</v>
      </c>
      <c r="O60" s="32"/>
    </row>
    <row r="61" spans="1:15" ht="12.75">
      <c r="A61" s="26">
        <v>52</v>
      </c>
      <c r="B61" s="27"/>
      <c r="C61" s="28">
        <v>5.913</v>
      </c>
      <c r="D61" s="21">
        <f t="shared" si="0"/>
        <v>76.68076870710414</v>
      </c>
      <c r="E61" s="29"/>
      <c r="F61" s="28">
        <v>5.837</v>
      </c>
      <c r="G61" s="21">
        <f t="shared" si="1"/>
        <v>78.6905950312681</v>
      </c>
      <c r="I61" s="27"/>
      <c r="J61" s="31">
        <v>5.884</v>
      </c>
      <c r="K61" s="21">
        <f t="shared" si="2"/>
        <v>77.43849212072065</v>
      </c>
      <c r="L61" s="29"/>
      <c r="M61" s="31">
        <v>5.862</v>
      </c>
      <c r="N61" s="21">
        <f t="shared" si="3"/>
        <v>78.02083388374665</v>
      </c>
      <c r="O61" s="32"/>
    </row>
    <row r="62" spans="1:15" ht="12.75">
      <c r="A62" s="26">
        <v>53</v>
      </c>
      <c r="B62" s="27"/>
      <c r="C62" s="28">
        <v>5.887</v>
      </c>
      <c r="D62" s="21">
        <f t="shared" si="0"/>
        <v>77.35958731940295</v>
      </c>
      <c r="E62" s="29"/>
      <c r="F62" s="28">
        <v>5.881</v>
      </c>
      <c r="G62" s="21">
        <f t="shared" si="1"/>
        <v>77.51751770495363</v>
      </c>
      <c r="H62" s="30"/>
      <c r="I62" s="27"/>
      <c r="J62" s="31">
        <v>5.976</v>
      </c>
      <c r="K62" s="21">
        <f t="shared" si="2"/>
        <v>75.07252760663013</v>
      </c>
      <c r="L62" s="29"/>
      <c r="M62" s="31">
        <v>5.901</v>
      </c>
      <c r="N62" s="21">
        <f t="shared" si="3"/>
        <v>76.99295472005818</v>
      </c>
      <c r="O62" s="32"/>
    </row>
    <row r="63" spans="1:15" ht="12.75">
      <c r="A63" s="26">
        <v>54</v>
      </c>
      <c r="B63" s="27"/>
      <c r="C63" s="28">
        <v>5.878</v>
      </c>
      <c r="D63" s="21">
        <f t="shared" si="0"/>
        <v>77.59666431874439</v>
      </c>
      <c r="E63" s="29"/>
      <c r="F63" s="28">
        <v>5.827</v>
      </c>
      <c r="G63" s="21">
        <f t="shared" si="1"/>
        <v>78.9609163541538</v>
      </c>
      <c r="H63" s="30"/>
      <c r="I63" s="27"/>
      <c r="J63" s="31">
        <v>5.903</v>
      </c>
      <c r="K63" s="21">
        <f t="shared" si="2"/>
        <v>76.94079147309986</v>
      </c>
      <c r="L63" s="29"/>
      <c r="M63" s="31">
        <v>5.828</v>
      </c>
      <c r="N63" s="21">
        <f t="shared" si="3"/>
        <v>78.93382159022723</v>
      </c>
      <c r="O63" s="32"/>
    </row>
    <row r="64" spans="1:15" ht="12.75">
      <c r="A64" s="26">
        <v>55</v>
      </c>
      <c r="B64" s="27"/>
      <c r="C64" s="28">
        <v>5.998</v>
      </c>
      <c r="D64" s="21">
        <f t="shared" si="0"/>
        <v>74.52282214733678</v>
      </c>
      <c r="E64" s="29"/>
      <c r="F64" s="28">
        <v>5.814</v>
      </c>
      <c r="G64" s="21">
        <f t="shared" si="1"/>
        <v>79.31442152146768</v>
      </c>
      <c r="H64" s="30"/>
      <c r="I64" s="27"/>
      <c r="J64" s="31">
        <v>5.977</v>
      </c>
      <c r="K64" s="21">
        <f t="shared" si="2"/>
        <v>75.04740923705045</v>
      </c>
      <c r="L64" s="29"/>
      <c r="M64" s="31">
        <v>5.877</v>
      </c>
      <c r="N64" s="21">
        <f t="shared" si="3"/>
        <v>77.62307346151889</v>
      </c>
      <c r="O64" s="32"/>
    </row>
    <row r="65" spans="1:15" ht="12.75">
      <c r="A65" s="26">
        <v>56</v>
      </c>
      <c r="B65" s="27"/>
      <c r="C65" s="28">
        <v>5.922</v>
      </c>
      <c r="D65" s="21">
        <f t="shared" si="0"/>
        <v>76.4478735683632</v>
      </c>
      <c r="E65" s="29"/>
      <c r="F65" s="28">
        <v>5.819</v>
      </c>
      <c r="G65" s="21">
        <f t="shared" si="1"/>
        <v>79.1781775862591</v>
      </c>
      <c r="H65" s="30"/>
      <c r="I65" s="27"/>
      <c r="J65" s="31">
        <v>5.863</v>
      </c>
      <c r="K65" s="21">
        <f t="shared" si="2"/>
        <v>77.99422150775402</v>
      </c>
      <c r="L65" s="29"/>
      <c r="M65" s="31">
        <v>5.767</v>
      </c>
      <c r="N65" s="21">
        <f t="shared" si="3"/>
        <v>80.61248573743154</v>
      </c>
      <c r="O65" s="32"/>
    </row>
    <row r="66" spans="1:15" ht="12.75">
      <c r="A66" s="26">
        <v>57</v>
      </c>
      <c r="B66" s="27"/>
      <c r="C66" s="28">
        <v>5.934</v>
      </c>
      <c r="D66" s="21">
        <f t="shared" si="0"/>
        <v>76.13899358690674</v>
      </c>
      <c r="E66" s="29"/>
      <c r="F66" s="28">
        <v>5.821</v>
      </c>
      <c r="G66" s="21">
        <f t="shared" si="1"/>
        <v>79.12377829031304</v>
      </c>
      <c r="H66" s="30"/>
      <c r="I66" s="27"/>
      <c r="J66" s="31">
        <v>5.947</v>
      </c>
      <c r="K66" s="21">
        <f t="shared" si="2"/>
        <v>75.80648137251727</v>
      </c>
      <c r="L66" s="29"/>
      <c r="M66" s="31">
        <v>5.895</v>
      </c>
      <c r="N66" s="21">
        <f t="shared" si="3"/>
        <v>77.14976314119876</v>
      </c>
      <c r="O66" s="32"/>
    </row>
    <row r="67" spans="1:15" ht="12.75">
      <c r="A67" s="26">
        <v>58</v>
      </c>
      <c r="B67" s="27"/>
      <c r="C67" s="28">
        <v>5.908</v>
      </c>
      <c r="D67" s="21">
        <f t="shared" si="0"/>
        <v>76.8106150452239</v>
      </c>
      <c r="E67" s="29"/>
      <c r="F67" s="28">
        <v>5.814</v>
      </c>
      <c r="G67" s="21">
        <f t="shared" si="1"/>
        <v>79.31442152146768</v>
      </c>
      <c r="H67" s="30"/>
      <c r="I67" s="27"/>
      <c r="J67" s="31">
        <v>5.942</v>
      </c>
      <c r="K67" s="21">
        <f t="shared" si="2"/>
        <v>75.93411243229251</v>
      </c>
      <c r="L67" s="29"/>
      <c r="M67" s="31">
        <v>5.91</v>
      </c>
      <c r="N67" s="21">
        <f t="shared" si="3"/>
        <v>76.75863696175506</v>
      </c>
      <c r="O67" s="32"/>
    </row>
    <row r="68" spans="1:15" ht="12.75">
      <c r="A68" s="26">
        <v>59</v>
      </c>
      <c r="B68" s="27"/>
      <c r="C68" s="28">
        <v>5.92</v>
      </c>
      <c r="D68" s="21">
        <f t="shared" si="0"/>
        <v>76.499536262323</v>
      </c>
      <c r="E68" s="29"/>
      <c r="F68" s="28">
        <v>5.908</v>
      </c>
      <c r="G68" s="21">
        <f t="shared" si="1"/>
        <v>76.8106150452239</v>
      </c>
      <c r="H68" s="30"/>
      <c r="I68" s="27"/>
      <c r="J68" s="31">
        <v>5.881</v>
      </c>
      <c r="K68" s="21">
        <f t="shared" si="2"/>
        <v>77.51751770495363</v>
      </c>
      <c r="L68" s="29"/>
      <c r="M68" s="31">
        <v>5.843</v>
      </c>
      <c r="N68" s="21">
        <f t="shared" si="3"/>
        <v>78.5290680228099</v>
      </c>
      <c r="O68" s="32"/>
    </row>
    <row r="69" spans="1:15" ht="12.75">
      <c r="A69" s="26">
        <v>60</v>
      </c>
      <c r="B69" s="27"/>
      <c r="C69" s="28">
        <v>5.927</v>
      </c>
      <c r="D69" s="21">
        <f t="shared" si="0"/>
        <v>76.31894556437092</v>
      </c>
      <c r="E69" s="29"/>
      <c r="F69" s="28">
        <v>5.784</v>
      </c>
      <c r="G69" s="21">
        <f t="shared" si="1"/>
        <v>80.13931895350761</v>
      </c>
      <c r="H69" s="30"/>
      <c r="I69" s="27"/>
      <c r="J69" s="31">
        <v>5.923</v>
      </c>
      <c r="K69" s="21">
        <f t="shared" si="2"/>
        <v>76.4220618445433</v>
      </c>
      <c r="L69" s="29"/>
      <c r="M69" s="31">
        <v>5.808</v>
      </c>
      <c r="N69" s="21">
        <f t="shared" si="3"/>
        <v>79.47837893823295</v>
      </c>
      <c r="O69" s="32"/>
    </row>
    <row r="70" spans="1:15" ht="12.75">
      <c r="A70" s="26">
        <v>61</v>
      </c>
      <c r="B70" s="27"/>
      <c r="C70" s="28">
        <v>5.838</v>
      </c>
      <c r="D70" s="21">
        <f t="shared" si="0"/>
        <v>78.66363927398315</v>
      </c>
      <c r="E70" s="29"/>
      <c r="F70" s="28">
        <v>5.678</v>
      </c>
      <c r="G70" s="21">
        <f t="shared" si="1"/>
        <v>83.15941768113723</v>
      </c>
      <c r="H70" s="30"/>
      <c r="I70" s="27"/>
      <c r="J70" s="31">
        <v>5.927</v>
      </c>
      <c r="K70" s="21">
        <f t="shared" si="2"/>
        <v>76.31894556437092</v>
      </c>
      <c r="L70" s="29"/>
      <c r="M70" s="31">
        <v>5.758</v>
      </c>
      <c r="N70" s="21">
        <f t="shared" si="3"/>
        <v>80.8646842004581</v>
      </c>
      <c r="O70" s="32"/>
    </row>
    <row r="71" spans="1:15" ht="12.75">
      <c r="A71" s="26">
        <v>62</v>
      </c>
      <c r="B71" s="27"/>
      <c r="C71" s="28">
        <v>5.916</v>
      </c>
      <c r="D71" s="21">
        <f t="shared" si="0"/>
        <v>76.60301888324864</v>
      </c>
      <c r="E71" s="29"/>
      <c r="F71" s="28">
        <v>5.735</v>
      </c>
      <c r="G71" s="21">
        <f t="shared" si="1"/>
        <v>81.5145943107375</v>
      </c>
      <c r="H71" s="30"/>
      <c r="I71" s="27"/>
      <c r="J71" s="31">
        <v>5.885</v>
      </c>
      <c r="K71" s="21">
        <f t="shared" si="2"/>
        <v>77.41217711211928</v>
      </c>
      <c r="L71" s="29"/>
      <c r="M71" s="31">
        <v>5.666</v>
      </c>
      <c r="N71" s="21">
        <f t="shared" si="3"/>
        <v>83.51203672465059</v>
      </c>
      <c r="O71" s="32"/>
    </row>
    <row r="72" spans="1:15" ht="13.5" thickBot="1">
      <c r="A72" s="33">
        <v>63</v>
      </c>
      <c r="B72" s="34"/>
      <c r="C72" s="35">
        <v>5.898</v>
      </c>
      <c r="D72" s="36">
        <f t="shared" si="0"/>
        <v>77.07129911053401</v>
      </c>
      <c r="E72" s="37"/>
      <c r="F72" s="35">
        <v>5.595</v>
      </c>
      <c r="G72" s="70">
        <f t="shared" si="1"/>
        <v>85.64500404225582</v>
      </c>
      <c r="H72" s="39" t="s">
        <v>7</v>
      </c>
      <c r="I72" s="34"/>
      <c r="J72" s="38">
        <v>5.891</v>
      </c>
      <c r="K72" s="36">
        <f t="shared" si="2"/>
        <v>77.25456837706068</v>
      </c>
      <c r="L72" s="37"/>
      <c r="M72" s="38">
        <v>5.839</v>
      </c>
      <c r="N72" s="36">
        <f t="shared" si="3"/>
        <v>78.63669736501932</v>
      </c>
      <c r="O72" s="39"/>
    </row>
    <row r="73" spans="1:15" ht="14.25" thickBot="1">
      <c r="A73" s="14" t="s">
        <v>0</v>
      </c>
      <c r="B73" s="40" t="s">
        <v>14</v>
      </c>
      <c r="C73" s="41" t="s">
        <v>15</v>
      </c>
      <c r="D73" s="41" t="s">
        <v>16</v>
      </c>
      <c r="E73" s="41" t="s">
        <v>17</v>
      </c>
      <c r="F73" s="41" t="s">
        <v>18</v>
      </c>
      <c r="G73" s="41" t="s">
        <v>19</v>
      </c>
      <c r="H73" s="42" t="s">
        <v>20</v>
      </c>
      <c r="I73" s="40" t="s">
        <v>14</v>
      </c>
      <c r="J73" s="41" t="s">
        <v>15</v>
      </c>
      <c r="K73" s="41" t="s">
        <v>16</v>
      </c>
      <c r="L73" s="41" t="s">
        <v>17</v>
      </c>
      <c r="M73" s="41" t="s">
        <v>18</v>
      </c>
      <c r="N73" s="41" t="s">
        <v>19</v>
      </c>
      <c r="O73" s="42" t="s">
        <v>20</v>
      </c>
    </row>
    <row r="74" spans="1:15" ht="13.5" thickBot="1">
      <c r="A74" s="43"/>
      <c r="B74" s="77" t="s">
        <v>25</v>
      </c>
      <c r="C74" s="78"/>
      <c r="D74" s="78"/>
      <c r="E74" s="78"/>
      <c r="F74" s="78"/>
      <c r="G74" s="78"/>
      <c r="H74" s="79"/>
      <c r="I74" s="77" t="s">
        <v>26</v>
      </c>
      <c r="J74" s="78"/>
      <c r="K74" s="78"/>
      <c r="L74" s="78"/>
      <c r="M74" s="78"/>
      <c r="N74" s="78"/>
      <c r="O74" s="79"/>
    </row>
    <row r="75" spans="1:15" ht="13.5" thickTop="1">
      <c r="A75" s="44" t="s">
        <v>1</v>
      </c>
      <c r="B75" s="45"/>
      <c r="C75" s="46">
        <f>AVERAGE(C9:C72)</f>
        <v>5.894828125000003</v>
      </c>
      <c r="D75" s="46">
        <f>AVERAGE(D9:D72)</f>
        <v>77.16258471355893</v>
      </c>
      <c r="E75" s="45"/>
      <c r="F75" s="45">
        <f>AVERAGE(F9:F72)</f>
        <v>5.863453125000002</v>
      </c>
      <c r="G75" s="45">
        <f>AVERAGE(G9:G72)</f>
        <v>78.0112264565123</v>
      </c>
      <c r="H75" s="47"/>
      <c r="I75" s="45"/>
      <c r="J75" s="46">
        <f>AVERAGE(J9:J72)</f>
        <v>5.901484375000002</v>
      </c>
      <c r="K75" s="46">
        <f>AVERAGE(K9:K72)</f>
        <v>76.99116670464306</v>
      </c>
      <c r="L75" s="45"/>
      <c r="M75" s="45">
        <f>AVERAGE(M9:M72)</f>
        <v>5.8823124999999985</v>
      </c>
      <c r="N75" s="45">
        <f>AVERAGE(N9:N72)</f>
        <v>77.5146525244516</v>
      </c>
      <c r="O75" s="48"/>
    </row>
    <row r="76" spans="1:15" ht="12.75">
      <c r="A76" s="49" t="s">
        <v>2</v>
      </c>
      <c r="B76" s="50"/>
      <c r="C76" s="51">
        <f>STDEV(C9:C72)</f>
        <v>0.03566713603896907</v>
      </c>
      <c r="D76" s="51">
        <f>STDEV(D9:D72)</f>
        <v>0.9313755599324488</v>
      </c>
      <c r="E76" s="50"/>
      <c r="F76" s="50">
        <f>STDEV(F9:F72)</f>
        <v>0.06514572911399802</v>
      </c>
      <c r="G76" s="50">
        <f>STDEV(G9:G72)</f>
        <v>1.777240370901176</v>
      </c>
      <c r="H76" s="52"/>
      <c r="I76" s="50"/>
      <c r="J76" s="51">
        <f>STDEV(J9:J72)</f>
        <v>0.0406639312844913</v>
      </c>
      <c r="K76" s="51">
        <f>STDEV(K9:K72)</f>
        <v>1.0673112311013915</v>
      </c>
      <c r="L76" s="50"/>
      <c r="M76" s="50">
        <f>STDEV(M9:M72)</f>
        <v>0.0686067410730424</v>
      </c>
      <c r="N76" s="50">
        <f>STDEV(N9:N72)</f>
        <v>1.8473309932833688</v>
      </c>
      <c r="O76" s="53"/>
    </row>
    <row r="77" spans="1:15" ht="12.75">
      <c r="A77" s="54" t="s">
        <v>3</v>
      </c>
      <c r="B77" s="55"/>
      <c r="C77" s="56">
        <f>MAX(C9:C72)</f>
        <v>5.998</v>
      </c>
      <c r="D77" s="56">
        <f>MAX(D9:D72)</f>
        <v>78.98802507126737</v>
      </c>
      <c r="E77" s="55">
        <f>MAX(E9:E72)</f>
        <v>0</v>
      </c>
      <c r="F77" s="55">
        <f>MAX(F9:F72)</f>
        <v>5.969</v>
      </c>
      <c r="G77" s="55">
        <f>MAX(G9:G72)</f>
        <v>85.64500404225582</v>
      </c>
      <c r="H77" s="57"/>
      <c r="I77" s="55"/>
      <c r="J77" s="56">
        <f>MAX(J9:J72)</f>
        <v>5.983</v>
      </c>
      <c r="K77" s="56">
        <f>MAX(K9:K72)</f>
        <v>80.22251574931151</v>
      </c>
      <c r="L77" s="55">
        <f>MAX(L9:L72)</f>
        <v>0</v>
      </c>
      <c r="M77" s="55">
        <f>MAX(M9:M72)</f>
        <v>6</v>
      </c>
      <c r="N77" s="55">
        <f>MAX(N9:N72)</f>
        <v>84.19418850212729</v>
      </c>
      <c r="O77" s="58"/>
    </row>
    <row r="78" spans="1:17" ht="12.75">
      <c r="A78" s="54" t="s">
        <v>4</v>
      </c>
      <c r="B78" s="59"/>
      <c r="C78" s="56">
        <f>MIN(C9:C72)</f>
        <v>5.826</v>
      </c>
      <c r="D78" s="56">
        <f>MIN(D9:D72)</f>
        <v>74.52282214733678</v>
      </c>
      <c r="E78" s="55">
        <f>MIN(E9:E72)</f>
        <v>0</v>
      </c>
      <c r="F78" s="55">
        <f>MIN(F9:F72)</f>
        <v>5.595</v>
      </c>
      <c r="G78" s="55">
        <f>MIN(G9:G72)</f>
        <v>75.24870982524234</v>
      </c>
      <c r="H78" s="60"/>
      <c r="I78" s="59"/>
      <c r="J78" s="56">
        <f>MIN(J9:J72)</f>
        <v>5.781</v>
      </c>
      <c r="K78" s="56">
        <f>MIN(K9:K72)</f>
        <v>74.89696341606464</v>
      </c>
      <c r="L78" s="55">
        <f>MIN(L9:L72)</f>
        <v>0</v>
      </c>
      <c r="M78" s="55">
        <f>MIN(M9:M72)</f>
        <v>5.643</v>
      </c>
      <c r="N78" s="55">
        <f>MIN(N9:N72)</f>
        <v>74.47314854621881</v>
      </c>
      <c r="O78" s="61"/>
      <c r="Q78" t="s">
        <v>27</v>
      </c>
    </row>
    <row r="79" spans="1:15" ht="13.5">
      <c r="A79" s="54" t="s">
        <v>21</v>
      </c>
      <c r="B79" s="59"/>
      <c r="C79" s="62"/>
      <c r="D79" s="63">
        <f>COUNTIF(D9:D72,"&lt;70")</f>
        <v>0</v>
      </c>
      <c r="E79" s="59"/>
      <c r="F79" s="59"/>
      <c r="G79" s="64">
        <f>COUNTIF(G9:G72,"&lt;70")</f>
        <v>0</v>
      </c>
      <c r="H79" s="60"/>
      <c r="I79" s="59"/>
      <c r="J79" s="62"/>
      <c r="K79" s="63">
        <f>COUNTIF(K9:K72,"&lt;70")</f>
        <v>0</v>
      </c>
      <c r="L79" s="59"/>
      <c r="M79" s="59"/>
      <c r="N79" s="64">
        <f>COUNTIF(N9:N72,"&lt;70")</f>
        <v>0</v>
      </c>
      <c r="O79" s="61"/>
    </row>
    <row r="80" spans="1:15" ht="13.5">
      <c r="A80" s="54" t="s">
        <v>22</v>
      </c>
      <c r="B80" s="59"/>
      <c r="C80" s="62"/>
      <c r="D80" s="63">
        <f>COUNTIF(D9:D72,"&gt;80")</f>
        <v>0</v>
      </c>
      <c r="E80" s="59"/>
      <c r="F80" s="59"/>
      <c r="G80" s="64">
        <f>COUNTIF(G9:G72,"&gt;80")</f>
        <v>5</v>
      </c>
      <c r="H80" s="60"/>
      <c r="I80" s="59"/>
      <c r="J80" s="62"/>
      <c r="K80" s="63">
        <f>COUNTIF(K9:K72,"&gt;80")</f>
        <v>2</v>
      </c>
      <c r="L80" s="59"/>
      <c r="M80" s="59"/>
      <c r="N80" s="64">
        <f>COUNTIF(N9:N72,"&gt;80")</f>
        <v>5</v>
      </c>
      <c r="O80" s="61"/>
    </row>
    <row r="81" spans="1:15" ht="13.5">
      <c r="A81" s="65" t="s">
        <v>23</v>
      </c>
      <c r="B81" s="59"/>
      <c r="C81" s="62"/>
      <c r="D81" s="62"/>
      <c r="E81" s="59"/>
      <c r="F81" s="59"/>
      <c r="G81" s="59"/>
      <c r="H81" s="60"/>
      <c r="I81" s="59"/>
      <c r="J81" s="62"/>
      <c r="K81" s="62"/>
      <c r="L81" s="59"/>
      <c r="M81" s="59"/>
      <c r="N81" s="59"/>
      <c r="O81" s="61"/>
    </row>
    <row r="82" spans="1:15" ht="12.75">
      <c r="A82" s="66" t="s">
        <v>9</v>
      </c>
      <c r="B82" s="67"/>
      <c r="C82" s="68"/>
      <c r="D82" s="68"/>
      <c r="E82" s="67"/>
      <c r="F82" s="67"/>
      <c r="G82" s="67"/>
      <c r="H82" s="69">
        <f>COUNTIF(H9:H72,"s")+COUNTIF(H9:H72,"S&amp;W")</f>
        <v>0</v>
      </c>
      <c r="I82" s="67"/>
      <c r="J82" s="68"/>
      <c r="K82" s="68"/>
      <c r="L82" s="67"/>
      <c r="M82" s="67"/>
      <c r="N82" s="67"/>
      <c r="O82" s="69">
        <f>COUNTIF(O9:O72,"s")+COUNTIF(O9:O72,"S&amp;W")</f>
        <v>0</v>
      </c>
    </row>
    <row r="83" spans="1:15" ht="12.75">
      <c r="A83" s="66" t="s">
        <v>10</v>
      </c>
      <c r="B83" s="67"/>
      <c r="C83" s="68"/>
      <c r="D83" s="68"/>
      <c r="E83" s="67"/>
      <c r="F83" s="67"/>
      <c r="G83" s="67"/>
      <c r="H83" s="69">
        <f>COUNTIF(H9:H72,"W")+COUNTIF(H10:H73,"S&amp;W")</f>
        <v>2</v>
      </c>
      <c r="I83" s="67"/>
      <c r="J83" s="68"/>
      <c r="K83" s="68"/>
      <c r="L83" s="67"/>
      <c r="M83" s="67"/>
      <c r="N83" s="67"/>
      <c r="O83" s="69">
        <f>COUNTIF(O9:O72,"W")+COUNTIF(O10:O73,"S&amp;W")</f>
        <v>4</v>
      </c>
    </row>
  </sheetData>
  <mergeCells count="5">
    <mergeCell ref="D3:E3"/>
    <mergeCell ref="B6:H6"/>
    <mergeCell ref="I6:O6"/>
    <mergeCell ref="B74:H74"/>
    <mergeCell ref="I74:O74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dcterms:created xsi:type="dcterms:W3CDTF">2004-06-23T09:11:50Z</dcterms:created>
  <dcterms:modified xsi:type="dcterms:W3CDTF">2004-06-30T15:46:11Z</dcterms:modified>
  <cp:category/>
  <cp:version/>
  <cp:contentType/>
  <cp:contentStatus/>
</cp:coreProperties>
</file>