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Panel" sheetId="1" r:id="rId1"/>
    <sheet name="Modul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I2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224 nA</t>
        </r>
      </text>
    </comment>
    <comment ref="I37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&gt;100 nA, sl</t>
        </r>
      </text>
    </comment>
    <comment ref="I4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&gt;100 nA sl</t>
        </r>
      </text>
    </comment>
  </commentList>
</comments>
</file>

<file path=xl/sharedStrings.xml><?xml version="1.0" encoding="utf-8"?>
<sst xmlns="http://schemas.openxmlformats.org/spreadsheetml/2006/main" count="130" uniqueCount="69">
  <si>
    <t>Nch</t>
  </si>
  <si>
    <t>Mean</t>
  </si>
  <si>
    <t>s</t>
  </si>
  <si>
    <t>Max</t>
  </si>
  <si>
    <t>Min</t>
  </si>
  <si>
    <t>Panel</t>
  </si>
  <si>
    <t>Date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</si>
  <si>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</si>
  <si>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</si>
  <si>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</si>
  <si>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</si>
  <si>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</si>
  <si>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</si>
  <si>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</si>
  <si>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</si>
  <si>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r>
      <t xml:space="preserve">Repl.  </t>
    </r>
    <r>
      <rPr>
        <sz val="7"/>
        <rFont val="Arial"/>
        <family val="2"/>
      </rPr>
      <t>Wire/Straw</t>
    </r>
  </si>
  <si>
    <r>
      <t>L</t>
    </r>
    <r>
      <rPr>
        <b/>
        <i/>
        <sz val="10"/>
        <color indexed="12"/>
        <rFont val="Arial"/>
        <family val="2"/>
      </rPr>
      <t>=</t>
    </r>
  </si>
  <si>
    <t>A032</t>
  </si>
  <si>
    <t>B047</t>
  </si>
  <si>
    <t>W</t>
  </si>
  <si>
    <t>MODULE</t>
  </si>
  <si>
    <t xml:space="preserve"> repl. straws </t>
  </si>
  <si>
    <r>
      <t>F</t>
    </r>
    <r>
      <rPr>
        <b/>
        <i/>
        <vertAlign val="subscript"/>
        <sz val="9"/>
        <rFont val="Arial"/>
        <family val="2"/>
      </rPr>
      <t>T</t>
    </r>
    <r>
      <rPr>
        <b/>
        <i/>
        <sz val="9"/>
        <rFont val="Arial"/>
        <family val="0"/>
      </rPr>
      <t>&lt;70 gr</t>
    </r>
  </si>
  <si>
    <r>
      <t>F</t>
    </r>
    <r>
      <rPr>
        <b/>
        <i/>
        <vertAlign val="subscript"/>
        <sz val="9"/>
        <rFont val="Arial"/>
        <family val="2"/>
      </rPr>
      <t>T</t>
    </r>
    <r>
      <rPr>
        <b/>
        <i/>
        <sz val="9"/>
        <rFont val="Arial"/>
        <family val="0"/>
      </rPr>
      <t>&gt;80 gr</t>
    </r>
  </si>
  <si>
    <r>
      <t>I</t>
    </r>
    <r>
      <rPr>
        <b/>
        <vertAlign val="subscript"/>
        <sz val="9"/>
        <rFont val="Arial"/>
        <family val="2"/>
      </rPr>
      <t xml:space="preserve">a </t>
    </r>
    <r>
      <rPr>
        <b/>
        <sz val="9"/>
        <rFont val="Arial"/>
        <family val="2"/>
      </rPr>
      <t xml:space="preserve">&gt;  50 </t>
    </r>
    <r>
      <rPr>
        <sz val="9"/>
        <rFont val="Arial"/>
        <family val="2"/>
      </rPr>
      <t>nA</t>
    </r>
  </si>
  <si>
    <t>repl. wires</t>
  </si>
  <si>
    <t>FM_Hd_03</t>
  </si>
  <si>
    <t>Time , sec</t>
  </si>
  <si>
    <t>dP , mb</t>
  </si>
  <si>
    <t>Position</t>
  </si>
  <si>
    <t>Comment</t>
  </si>
  <si>
    <t>MODULE    FM_Hd_02</t>
  </si>
  <si>
    <t>A_038</t>
  </si>
  <si>
    <t>B_050</t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</si>
  <si>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</si>
  <si>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</si>
  <si>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t xml:space="preserve"> -40 mV</t>
  </si>
  <si>
    <t>70:30</t>
  </si>
  <si>
    <t>BL-22</t>
  </si>
  <si>
    <t>AU-59</t>
  </si>
  <si>
    <t>AU-60</t>
  </si>
  <si>
    <t>BL-04</t>
  </si>
  <si>
    <t>AL-126.5 cm</t>
  </si>
  <si>
    <t>AU-126,5 cm</t>
  </si>
  <si>
    <t>BL-126,5 cm</t>
  </si>
  <si>
    <t>BU-126,5 cm</t>
  </si>
  <si>
    <t>AL-126.5</t>
  </si>
  <si>
    <t xml:space="preserve">AU-126,5 </t>
  </si>
  <si>
    <t xml:space="preserve">BL-126,5 </t>
  </si>
  <si>
    <t xml:space="preserve">BU-126,5 </t>
  </si>
  <si>
    <t>BL_6</t>
  </si>
  <si>
    <t>1520 V</t>
  </si>
  <si>
    <t>BL_7</t>
  </si>
  <si>
    <t>BL-06</t>
  </si>
  <si>
    <t>BL-07</t>
  </si>
  <si>
    <r>
      <t>1520</t>
    </r>
    <r>
      <rPr>
        <sz val="9"/>
        <rFont val="Arial"/>
        <family val="2"/>
      </rPr>
      <t xml:space="preserve"> V</t>
    </r>
  </si>
  <si>
    <r>
      <t>Ar:CO</t>
    </r>
    <r>
      <rPr>
        <vertAlign val="subscript"/>
        <sz val="9"/>
        <rFont val="Arial"/>
        <family val="2"/>
      </rPr>
      <t>2</t>
    </r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</si>
  <si>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</si>
  <si>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</si>
  <si>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</si>
  <si>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r>
      <t>N</t>
    </r>
    <r>
      <rPr>
        <b/>
        <i/>
        <vertAlign val="subscript"/>
        <sz val="9"/>
        <rFont val="Arial"/>
        <family val="2"/>
      </rPr>
      <t>ch</t>
    </r>
  </si>
  <si>
    <r>
      <t xml:space="preserve">X , </t>
    </r>
    <r>
      <rPr>
        <i/>
        <sz val="9"/>
        <rFont val="Arial"/>
        <family val="2"/>
      </rPr>
      <t>cm</t>
    </r>
  </si>
  <si>
    <t>MODULE    FM_Hd_03</t>
  </si>
  <si>
    <t>A_032</t>
  </si>
  <si>
    <t>B_047</t>
  </si>
  <si>
    <t>Date:28-29.06</t>
  </si>
  <si>
    <t>AL-25</t>
  </si>
  <si>
    <t>AL-26</t>
  </si>
  <si>
    <t>AL-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</si>
</sst>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0"/>
    <numFmt numFmtId="168" formatCode="0.00000"/>
    <numFmt numFmtId="169" formatCode="[$-407]dddd\,\ d\.\ mmmm\ yyyy"/>
  </numFmts>
  <fonts count="43">
    <font>
      <sz val="10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9"/>
      <color indexed="17"/>
      <name val="Arial"/>
      <family val="2"/>
    </font>
    <font>
      <b/>
      <i/>
      <sz val="9"/>
      <name val="Symbol"/>
      <family val="1"/>
    </font>
    <font>
      <sz val="10"/>
      <color indexed="16"/>
      <name val="Arial"/>
      <family val="0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b/>
      <i/>
      <sz val="9"/>
      <color indexed="10"/>
      <name val="Arial"/>
      <family val="2"/>
    </font>
    <font>
      <vertAlign val="superscript"/>
      <sz val="10"/>
      <name val="Arial"/>
      <family val="0"/>
    </font>
    <font>
      <b/>
      <i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.75"/>
      <name val="Arial"/>
      <family val="2"/>
    </font>
    <font>
      <sz val="8.75"/>
      <name val="Arial"/>
      <family val="2"/>
    </font>
    <font>
      <sz val="11.75"/>
      <name val="Arial"/>
      <family val="0"/>
    </font>
    <font>
      <sz val="10.25"/>
      <name val="Arial"/>
      <family val="0"/>
    </font>
    <font>
      <b/>
      <sz val="9.2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7.25"/>
      <name val="Arial"/>
      <family val="2"/>
    </font>
    <font>
      <sz val="8.25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vertAlign val="subscript"/>
      <sz val="9"/>
      <name val="Arial"/>
      <family val="2"/>
    </font>
    <font>
      <b/>
      <i/>
      <vertAlign val="subscript"/>
      <sz val="10"/>
      <name val="Arial"/>
      <family val="2"/>
    </font>
    <font>
      <b/>
      <sz val="7"/>
      <name val="Arial"/>
      <family val="2"/>
    </font>
    <font>
      <b/>
      <sz val="8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11" fillId="0" borderId="5" xfId="0" applyNumberFormat="1" applyFont="1" applyBorder="1" applyAlignment="1">
      <alignment/>
    </xf>
    <xf numFmtId="0" fontId="9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5" fontId="0" fillId="0" borderId="11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165" fontId="14" fillId="2" borderId="14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20" fillId="4" borderId="19" xfId="0" applyFont="1" applyFill="1" applyBorder="1" applyAlignment="1">
      <alignment/>
    </xf>
    <xf numFmtId="0" fontId="21" fillId="4" borderId="21" xfId="0" applyFont="1" applyFill="1" applyBorder="1" applyAlignment="1">
      <alignment/>
    </xf>
    <xf numFmtId="165" fontId="21" fillId="4" borderId="19" xfId="0" applyNumberFormat="1" applyFont="1" applyFill="1" applyBorder="1" applyAlignment="1">
      <alignment horizontal="center"/>
    </xf>
    <xf numFmtId="165" fontId="21" fillId="4" borderId="20" xfId="0" applyNumberFormat="1" applyFont="1" applyFill="1" applyBorder="1" applyAlignment="1">
      <alignment horizontal="center"/>
    </xf>
    <xf numFmtId="0" fontId="21" fillId="4" borderId="19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165" fontId="21" fillId="4" borderId="22" xfId="0" applyNumberFormat="1" applyFont="1" applyFill="1" applyBorder="1" applyAlignment="1">
      <alignment horizontal="center"/>
    </xf>
    <xf numFmtId="165" fontId="21" fillId="4" borderId="23" xfId="0" applyNumberFormat="1" applyFont="1" applyFill="1" applyBorder="1" applyAlignment="1">
      <alignment horizontal="center"/>
    </xf>
    <xf numFmtId="0" fontId="21" fillId="4" borderId="22" xfId="0" applyFont="1" applyFill="1" applyBorder="1" applyAlignment="1">
      <alignment/>
    </xf>
    <xf numFmtId="0" fontId="21" fillId="4" borderId="25" xfId="0" applyFont="1" applyFill="1" applyBorder="1" applyAlignment="1">
      <alignment/>
    </xf>
    <xf numFmtId="0" fontId="21" fillId="4" borderId="19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20" fillId="4" borderId="26" xfId="0" applyFont="1" applyFill="1" applyBorder="1" applyAlignment="1">
      <alignment/>
    </xf>
    <xf numFmtId="0" fontId="22" fillId="4" borderId="28" xfId="0" applyFont="1" applyFill="1" applyBorder="1" applyAlignment="1">
      <alignment horizontal="center"/>
    </xf>
    <xf numFmtId="165" fontId="21" fillId="4" borderId="21" xfId="0" applyNumberFormat="1" applyFont="1" applyFill="1" applyBorder="1" applyAlignment="1">
      <alignment horizontal="center"/>
    </xf>
    <xf numFmtId="165" fontId="21" fillId="4" borderId="25" xfId="0" applyNumberFormat="1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7" fillId="3" borderId="36" xfId="0" applyFont="1" applyFill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38" fillId="0" borderId="39" xfId="0" applyFont="1" applyBorder="1" applyAlignment="1">
      <alignment horizontal="right" vertical="center"/>
    </xf>
    <xf numFmtId="0" fontId="38" fillId="0" borderId="40" xfId="0" applyFont="1" applyBorder="1" applyAlignment="1">
      <alignment horizontal="left" vertical="center"/>
    </xf>
    <xf numFmtId="0" fontId="33" fillId="0" borderId="39" xfId="0" applyFont="1" applyBorder="1" applyAlignment="1">
      <alignment horizontal="right" vertical="center"/>
    </xf>
    <xf numFmtId="0" fontId="0" fillId="0" borderId="41" xfId="0" applyBorder="1" applyAlignment="1">
      <alignment/>
    </xf>
    <xf numFmtId="0" fontId="37" fillId="3" borderId="42" xfId="0" applyFont="1" applyFill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38" fillId="0" borderId="42" xfId="0" applyFont="1" applyBorder="1" applyAlignment="1">
      <alignment horizontal="right" vertical="center"/>
    </xf>
    <xf numFmtId="0" fontId="9" fillId="3" borderId="4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1" fontId="14" fillId="0" borderId="67" xfId="0" applyNumberFormat="1" applyFont="1" applyBorder="1" applyAlignment="1">
      <alignment horizontal="center"/>
    </xf>
    <xf numFmtId="1" fontId="14" fillId="0" borderId="53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8" xfId="0" applyBorder="1" applyAlignment="1">
      <alignment horizontal="center"/>
    </xf>
    <xf numFmtId="1" fontId="14" fillId="0" borderId="69" xfId="0" applyNumberFormat="1" applyFont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4" fillId="0" borderId="69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5" fillId="0" borderId="70" xfId="0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/>
    </xf>
    <xf numFmtId="1" fontId="14" fillId="0" borderId="71" xfId="0" applyNumberFormat="1" applyFont="1" applyBorder="1" applyAlignment="1">
      <alignment horizontal="center"/>
    </xf>
    <xf numFmtId="1" fontId="14" fillId="0" borderId="7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3" xfId="0" applyBorder="1" applyAlignment="1">
      <alignment horizontal="center"/>
    </xf>
    <xf numFmtId="1" fontId="14" fillId="0" borderId="55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0" xfId="0" applyBorder="1" applyAlignment="1">
      <alignment/>
    </xf>
    <xf numFmtId="1" fontId="14" fillId="0" borderId="15" xfId="0" applyNumberFormat="1" applyFont="1" applyFill="1" applyBorder="1" applyAlignment="1">
      <alignment horizontal="center"/>
    </xf>
    <xf numFmtId="1" fontId="14" fillId="0" borderId="75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0" borderId="72" xfId="0" applyNumberFormat="1" applyFont="1" applyFill="1" applyBorder="1" applyAlignment="1">
      <alignment horizontal="center"/>
    </xf>
    <xf numFmtId="1" fontId="14" fillId="0" borderId="76" xfId="0" applyNumberFormat="1" applyFont="1" applyFill="1" applyBorder="1" applyAlignment="1">
      <alignment horizontal="center"/>
    </xf>
    <xf numFmtId="1" fontId="14" fillId="0" borderId="76" xfId="0" applyNumberFormat="1" applyFont="1" applyBorder="1" applyAlignment="1">
      <alignment horizontal="center"/>
    </xf>
    <xf numFmtId="1" fontId="14" fillId="0" borderId="75" xfId="0" applyNumberFormat="1" applyFont="1" applyFill="1" applyBorder="1" applyAlignment="1">
      <alignment horizontal="center"/>
    </xf>
    <xf numFmtId="1" fontId="14" fillId="0" borderId="71" xfId="0" applyNumberFormat="1" applyFont="1" applyFill="1" applyBorder="1" applyAlignment="1">
      <alignment horizontal="center"/>
    </xf>
    <xf numFmtId="1" fontId="14" fillId="0" borderId="55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1" fontId="14" fillId="0" borderId="72" xfId="0" applyNumberFormat="1" applyFont="1" applyBorder="1" applyAlignment="1">
      <alignment/>
    </xf>
    <xf numFmtId="1" fontId="14" fillId="0" borderId="55" xfId="0" applyNumberFormat="1" applyFont="1" applyBorder="1" applyAlignment="1">
      <alignment/>
    </xf>
    <xf numFmtId="1" fontId="14" fillId="0" borderId="71" xfId="0" applyNumberFormat="1" applyFont="1" applyBorder="1" applyAlignment="1">
      <alignment/>
    </xf>
    <xf numFmtId="1" fontId="14" fillId="0" borderId="77" xfId="0" applyNumberFormat="1" applyFont="1" applyBorder="1" applyAlignment="1">
      <alignment horizontal="center"/>
    </xf>
    <xf numFmtId="1" fontId="14" fillId="0" borderId="77" xfId="0" applyNumberFormat="1" applyFont="1" applyBorder="1" applyAlignment="1">
      <alignment/>
    </xf>
    <xf numFmtId="0" fontId="5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" fontId="14" fillId="0" borderId="83" xfId="0" applyNumberFormat="1" applyFont="1" applyBorder="1" applyAlignment="1">
      <alignment horizontal="center"/>
    </xf>
    <xf numFmtId="1" fontId="14" fillId="0" borderId="84" xfId="0" applyNumberFormat="1" applyFont="1" applyBorder="1" applyAlignment="1">
      <alignment horizontal="center"/>
    </xf>
    <xf numFmtId="1" fontId="14" fillId="0" borderId="79" xfId="0" applyNumberFormat="1" applyFont="1" applyBorder="1" applyAlignment="1">
      <alignment horizontal="center"/>
    </xf>
    <xf numFmtId="1" fontId="14" fillId="0" borderId="80" xfId="0" applyNumberFormat="1" applyFont="1" applyBorder="1" applyAlignment="1">
      <alignment/>
    </xf>
    <xf numFmtId="1" fontId="14" fillId="0" borderId="84" xfId="0" applyNumberFormat="1" applyFont="1" applyBorder="1" applyAlignment="1">
      <alignment/>
    </xf>
    <xf numFmtId="1" fontId="14" fillId="0" borderId="79" xfId="0" applyNumberFormat="1" applyFont="1" applyBorder="1" applyAlignment="1">
      <alignment/>
    </xf>
    <xf numFmtId="0" fontId="0" fillId="0" borderId="85" xfId="0" applyBorder="1" applyAlignment="1">
      <alignment/>
    </xf>
    <xf numFmtId="0" fontId="0" fillId="0" borderId="82" xfId="0" applyBorder="1" applyAlignment="1">
      <alignment/>
    </xf>
    <xf numFmtId="0" fontId="0" fillId="0" borderId="86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7" fillId="0" borderId="4" xfId="0" applyFont="1" applyBorder="1" applyAlignment="1">
      <alignment horizontal="center" vertical="center"/>
    </xf>
    <xf numFmtId="0" fontId="5" fillId="5" borderId="89" xfId="0" applyFont="1" applyFill="1" applyBorder="1" applyAlignment="1">
      <alignment horizontal="center"/>
    </xf>
    <xf numFmtId="165" fontId="42" fillId="4" borderId="90" xfId="0" applyNumberFormat="1" applyFont="1" applyFill="1" applyBorder="1" applyAlignment="1">
      <alignment horizontal="center"/>
    </xf>
    <xf numFmtId="165" fontId="42" fillId="4" borderId="91" xfId="0" applyNumberFormat="1" applyFont="1" applyFill="1" applyBorder="1" applyAlignment="1">
      <alignment horizontal="center"/>
    </xf>
    <xf numFmtId="165" fontId="42" fillId="4" borderId="21" xfId="0" applyNumberFormat="1" applyFont="1" applyFill="1" applyBorder="1" applyAlignment="1">
      <alignment horizontal="center"/>
    </xf>
    <xf numFmtId="0" fontId="5" fillId="5" borderId="92" xfId="0" applyFont="1" applyFill="1" applyBorder="1" applyAlignment="1">
      <alignment horizontal="center"/>
    </xf>
    <xf numFmtId="1" fontId="42" fillId="4" borderId="93" xfId="0" applyNumberFormat="1" applyFont="1" applyFill="1" applyBorder="1" applyAlignment="1">
      <alignment horizontal="center"/>
    </xf>
    <xf numFmtId="1" fontId="42" fillId="4" borderId="94" xfId="0" applyNumberFormat="1" applyFont="1" applyFill="1" applyBorder="1" applyAlignment="1">
      <alignment horizontal="center"/>
    </xf>
    <xf numFmtId="1" fontId="42" fillId="4" borderId="95" xfId="0" applyNumberFormat="1" applyFont="1" applyFill="1" applyBorder="1" applyAlignment="1">
      <alignment horizontal="center"/>
    </xf>
    <xf numFmtId="0" fontId="19" fillId="5" borderId="96" xfId="0" applyFont="1" applyFill="1" applyBorder="1" applyAlignment="1">
      <alignment horizontal="center"/>
    </xf>
    <xf numFmtId="165" fontId="42" fillId="4" borderId="97" xfId="0" applyNumberFormat="1" applyFont="1" applyFill="1" applyBorder="1" applyAlignment="1">
      <alignment horizontal="center"/>
    </xf>
    <xf numFmtId="165" fontId="42" fillId="4" borderId="98" xfId="0" applyNumberFormat="1" applyFont="1" applyFill="1" applyBorder="1" applyAlignment="1">
      <alignment horizontal="center"/>
    </xf>
    <xf numFmtId="165" fontId="42" fillId="4" borderId="20" xfId="0" applyNumberFormat="1" applyFont="1" applyFill="1" applyBorder="1" applyAlignment="1">
      <alignment horizontal="center"/>
    </xf>
    <xf numFmtId="1" fontId="42" fillId="4" borderId="99" xfId="0" applyNumberFormat="1" applyFont="1" applyFill="1" applyBorder="1" applyAlignment="1">
      <alignment horizontal="center"/>
    </xf>
    <xf numFmtId="1" fontId="42" fillId="4" borderId="100" xfId="0" applyNumberFormat="1" applyFont="1" applyFill="1" applyBorder="1" applyAlignment="1">
      <alignment horizontal="center"/>
    </xf>
    <xf numFmtId="1" fontId="42" fillId="4" borderId="101" xfId="0" applyNumberFormat="1" applyFont="1" applyFill="1" applyBorder="1" applyAlignment="1">
      <alignment horizontal="center"/>
    </xf>
    <xf numFmtId="0" fontId="5" fillId="5" borderId="102" xfId="0" applyFont="1" applyFill="1" applyBorder="1" applyAlignment="1">
      <alignment horizontal="center"/>
    </xf>
    <xf numFmtId="165" fontId="42" fillId="4" borderId="103" xfId="0" applyNumberFormat="1" applyFont="1" applyFill="1" applyBorder="1" applyAlignment="1">
      <alignment horizontal="center"/>
    </xf>
    <xf numFmtId="165" fontId="42" fillId="4" borderId="104" xfId="0" applyNumberFormat="1" applyFont="1" applyFill="1" applyBorder="1" applyAlignment="1">
      <alignment horizontal="center"/>
    </xf>
    <xf numFmtId="165" fontId="42" fillId="4" borderId="19" xfId="0" applyNumberFormat="1" applyFont="1" applyFill="1" applyBorder="1" applyAlignment="1">
      <alignment horizontal="center"/>
    </xf>
    <xf numFmtId="1" fontId="42" fillId="4" borderId="105" xfId="0" applyNumberFormat="1" applyFont="1" applyFill="1" applyBorder="1" applyAlignment="1">
      <alignment horizontal="center"/>
    </xf>
    <xf numFmtId="1" fontId="42" fillId="4" borderId="106" xfId="0" applyNumberFormat="1" applyFont="1" applyFill="1" applyBorder="1" applyAlignment="1">
      <alignment horizontal="center"/>
    </xf>
    <xf numFmtId="1" fontId="42" fillId="4" borderId="107" xfId="0" applyNumberFormat="1" applyFont="1" applyFill="1" applyBorder="1" applyAlignment="1">
      <alignment horizontal="center"/>
    </xf>
    <xf numFmtId="0" fontId="5" fillId="5" borderId="108" xfId="0" applyFont="1" applyFill="1" applyBorder="1" applyAlignment="1">
      <alignment horizontal="center"/>
    </xf>
    <xf numFmtId="165" fontId="42" fillId="4" borderId="109" xfId="0" applyNumberFormat="1" applyFont="1" applyFill="1" applyBorder="1" applyAlignment="1">
      <alignment horizontal="center"/>
    </xf>
    <xf numFmtId="165" fontId="42" fillId="4" borderId="110" xfId="0" applyNumberFormat="1" applyFont="1" applyFill="1" applyBorder="1" applyAlignment="1">
      <alignment horizontal="center"/>
    </xf>
    <xf numFmtId="165" fontId="42" fillId="4" borderId="111" xfId="0" applyNumberFormat="1" applyFont="1" applyFill="1" applyBorder="1" applyAlignment="1">
      <alignment horizontal="center"/>
    </xf>
    <xf numFmtId="1" fontId="42" fillId="4" borderId="112" xfId="0" applyNumberFormat="1" applyFont="1" applyFill="1" applyBorder="1" applyAlignment="1">
      <alignment horizontal="center"/>
    </xf>
    <xf numFmtId="1" fontId="42" fillId="4" borderId="113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4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165" fontId="14" fillId="0" borderId="115" xfId="0" applyNumberFormat="1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165" fontId="0" fillId="0" borderId="116" xfId="0" applyNumberFormat="1" applyBorder="1" applyAlignment="1">
      <alignment horizontal="center"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165" fontId="14" fillId="0" borderId="118" xfId="0" applyNumberFormat="1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23" fillId="4" borderId="1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FP_032A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Panel!$D$8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Panel!$A$9:$A$72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Panel!$D$9:$D$72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Panel!$E$8</c:f>
              <c:strCache>
                <c:ptCount val="1"/>
                <c:pt idx="0">
                  <c:v>IU,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Panel!$A$9:$A$72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Panel!$E$9:$E$72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Panel!$G$8</c:f>
              <c:strCache>
                <c:ptCount val="1"/>
                <c:pt idx="0">
                  <c:v>Fu,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Panel!$A$9:$A$72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Panel!$G$9:$G$72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10606424"/>
        <c:axId val="36071449"/>
      </c:scatterChart>
      <c:valAx>
        <c:axId val="106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71449"/>
        <c:crosses val="autoZero"/>
        <c:crossBetween val="midCat"/>
        <c:dispUnits/>
      </c:valAx>
      <c:valAx>
        <c:axId val="36071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064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FP_047B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Panel!$K$8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Panel!$A$9:$A$72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Panel!$K$9:$K$72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Panel!$E$8</c:f>
              <c:strCache>
                <c:ptCount val="1"/>
                <c:pt idx="0">
                  <c:v>IU,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Panel!$A$9:$A$72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Panel!$E$9:$E$72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Panel!$N$8</c:f>
              <c:strCache>
                <c:ptCount val="1"/>
                <c:pt idx="0">
                  <c:v>Fu,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Panel!$A$9:$A$72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Panel!$N$9:$N$72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15970082"/>
        <c:axId val="24965299"/>
      </c:scatterChart>
      <c:valAx>
        <c:axId val="15970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65299"/>
        <c:crosses val="autoZero"/>
        <c:crossBetween val="midCat"/>
        <c:dispUnits/>
      </c:valAx>
      <c:valAx>
        <c:axId val="24965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70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Panel!$I$8</c:f>
              <c:strCache>
                <c:ptCount val="1"/>
                <c:pt idx="0">
                  <c:v>IL,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Panel!$A$9:$A$72</c:f>
              <c:numCache/>
            </c:numRef>
          </c:xVal>
          <c:yVal>
            <c:numRef>
              <c:f>Panel!$I$9:$I$72</c:f>
              <c:numCache/>
            </c:numRef>
          </c:yVal>
          <c:smooth val="0"/>
        </c:ser>
        <c:axId val="10527500"/>
        <c:axId val="30309997"/>
      </c:scatterChart>
      <c:valAx>
        <c:axId val="1052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09997"/>
        <c:crosses val="autoZero"/>
        <c:crossBetween val="midCat"/>
        <c:dispUnits/>
      </c:valAx>
      <c:valAx>
        <c:axId val="30309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27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Modul!$U$2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-0,0022</a:t>
                    </a:r>
                    <a:r>
                      <a:rPr lang="en-US" cap="none" sz="1100" b="1" i="1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+ 9,0778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0,9581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Modul!$T$3:$T$21</c:f>
              <c:numCache/>
            </c:numRef>
          </c:xVal>
          <c:yVal>
            <c:numRef>
              <c:f>Modul!$U$3:$U$21</c:f>
              <c:numCache/>
            </c:numRef>
          </c:yVal>
          <c:smooth val="0"/>
        </c:ser>
        <c:axId val="65146134"/>
        <c:axId val="58047303"/>
      </c:scatterChart>
      <c:valAx>
        <c:axId val="65146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47303"/>
        <c:crosses val="autoZero"/>
        <c:crossBetween val="midCat"/>
        <c:dispUnits/>
      </c:valAx>
      <c:valAx>
        <c:axId val="58047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461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125"/>
          <c:w val="0.7827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Modul!$B$10:$B$73</c:f>
              <c:numCache/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Modul!$C$10:$C$73</c:f>
              <c:numCache/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Modul!$D$10:$D$73</c:f>
              <c:numCache/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Modul!$E$10:$E$73</c:f>
              <c:numCache/>
            </c:numRef>
          </c:yVal>
          <c:smooth val="0"/>
        </c:ser>
        <c:axId val="9594688"/>
        <c:axId val="29323585"/>
      </c:scatterChart>
      <c:valAx>
        <c:axId val="959468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Nch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23585"/>
        <c:crosses val="autoZero"/>
        <c:crossBetween val="midCat"/>
        <c:dispUnits/>
      </c:valAx>
      <c:valAx>
        <c:axId val="29323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94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391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FM_Hd_03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037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Modul!$J$9</c:f>
              <c:strCache>
                <c:ptCount val="1"/>
                <c:pt idx="0">
                  <c:v>AL-25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Modul!$J$10:$J$64</c:f>
              <c:numCache/>
            </c:numRef>
          </c:yVal>
          <c:smooth val="0"/>
        </c:ser>
        <c:ser>
          <c:idx val="1"/>
          <c:order val="1"/>
          <c:tx>
            <c:strRef>
              <c:f>Modul!$K$9</c:f>
              <c:strCache>
                <c:ptCount val="1"/>
                <c:pt idx="0">
                  <c:v>AL-26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Modul!$K$10:$K$64</c:f>
              <c:numCache/>
            </c:numRef>
          </c:yVal>
          <c:smooth val="0"/>
        </c:ser>
        <c:ser>
          <c:idx val="2"/>
          <c:order val="2"/>
          <c:tx>
            <c:strRef>
              <c:f>Modul!$M$9</c:f>
              <c:strCache>
                <c:ptCount val="1"/>
                <c:pt idx="0">
                  <c:v>BL-04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Modul!$M$10:$M$64</c:f>
              <c:numCache/>
            </c:numRef>
          </c:yVal>
          <c:smooth val="0"/>
        </c:ser>
        <c:ser>
          <c:idx val="3"/>
          <c:order val="3"/>
          <c:tx>
            <c:strRef>
              <c:f>Modul!$P$9</c:f>
              <c:strCache>
                <c:ptCount val="1"/>
                <c:pt idx="0">
                  <c:v>BL-22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Modul!$P$10:$P$64</c:f>
              <c:numCache/>
            </c:numRef>
          </c:yVal>
          <c:smooth val="0"/>
        </c:ser>
        <c:axId val="60246922"/>
        <c:axId val="35949147"/>
      </c:scatterChart>
      <c:valAx>
        <c:axId val="6024692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X, cm</a:t>
                </a:r>
              </a:p>
            </c:rich>
          </c:tx>
          <c:layout>
            <c:manualLayout>
              <c:xMode val="factor"/>
              <c:yMode val="factor"/>
              <c:x val="0.028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949147"/>
        <c:crosses val="autoZero"/>
        <c:crossBetween val="midCat"/>
        <c:dispUnits/>
      </c:valAx>
      <c:valAx>
        <c:axId val="35949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246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39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457200</xdr:colOff>
      <xdr:row>5</xdr:row>
      <xdr:rowOff>9525</xdr:rowOff>
    </xdr:from>
    <xdr:to>
      <xdr:col>21</xdr:col>
      <xdr:colOff>552450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1887200" y="87630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457200</xdr:colOff>
      <xdr:row>22</xdr:row>
      <xdr:rowOff>0</xdr:rowOff>
    </xdr:from>
    <xdr:to>
      <xdr:col>21</xdr:col>
      <xdr:colOff>552450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11887200" y="3667125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457200</xdr:colOff>
      <xdr:row>14</xdr:row>
      <xdr:rowOff>0</xdr:rowOff>
    </xdr:from>
    <xdr:to>
      <xdr:col>10</xdr:col>
      <xdr:colOff>552450</xdr:colOff>
      <xdr:row>30</xdr:row>
      <xdr:rowOff>104775</xdr:rowOff>
    </xdr:to>
    <xdr:graphicFrame>
      <xdr:nvGraphicFramePr>
        <xdr:cNvPr id="3" name="Chart 7"/>
        <xdr:cNvGraphicFramePr/>
      </xdr:nvGraphicFramePr>
      <xdr:xfrm>
        <a:off x="3505200" y="2371725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342900</xdr:colOff>
      <xdr:row>15</xdr:row>
      <xdr:rowOff>114300</xdr:rowOff>
    </xdr:from>
    <xdr:to>
      <xdr:col>25</xdr:col>
      <xdr:colOff>438150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4820900" y="26574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82</xdr:row>
      <xdr:rowOff>85725</xdr:rowOff>
    </xdr:from>
    <xdr:to>
      <xdr:col>6</xdr:col>
      <xdr:colOff>476250</xdr:colOff>
      <xdr:row>99</xdr:row>
      <xdr:rowOff>95250</xdr:rowOff>
    </xdr:to>
    <xdr:graphicFrame>
      <xdr:nvGraphicFramePr>
        <xdr:cNvPr id="2" name="Chart 2"/>
        <xdr:cNvGraphicFramePr/>
      </xdr:nvGraphicFramePr>
      <xdr:xfrm>
        <a:off x="0" y="13554075"/>
        <a:ext cx="5048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82</xdr:row>
      <xdr:rowOff>85725</xdr:rowOff>
    </xdr:from>
    <xdr:to>
      <xdr:col>16</xdr:col>
      <xdr:colOff>476250</xdr:colOff>
      <xdr:row>99</xdr:row>
      <xdr:rowOff>104775</xdr:rowOff>
    </xdr:to>
    <xdr:graphicFrame>
      <xdr:nvGraphicFramePr>
        <xdr:cNvPr id="3" name="Chart 3"/>
        <xdr:cNvGraphicFramePr/>
      </xdr:nvGraphicFramePr>
      <xdr:xfrm>
        <a:off x="5343525" y="13554075"/>
        <a:ext cx="73247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_02_Hd\FM_02_H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E81" sqref="E81"/>
    </sheetView>
  </sheetViews>
  <sheetFormatPr defaultColWidth="11.421875" defaultRowHeight="12.75"/>
  <sheetData>
    <row r="1" spans="4:7" ht="15.75">
      <c r="D1" s="1" t="s">
        <v>7</v>
      </c>
      <c r="E1" s="2">
        <v>0.41891146057248074</v>
      </c>
      <c r="F1" s="2"/>
      <c r="G1" s="2"/>
    </row>
    <row r="2" spans="4:7" ht="12.75">
      <c r="D2" s="1" t="s">
        <v>16</v>
      </c>
      <c r="E2" s="26">
        <v>80</v>
      </c>
      <c r="F2" s="3"/>
      <c r="G2" s="3"/>
    </row>
    <row r="3" spans="4:5" ht="13.5">
      <c r="D3" s="63" t="s">
        <v>8</v>
      </c>
      <c r="E3" s="63"/>
    </row>
    <row r="5" spans="1:8" ht="13.5" thickBot="1">
      <c r="A5" s="31" t="s">
        <v>20</v>
      </c>
      <c r="B5" s="32" t="s">
        <v>26</v>
      </c>
      <c r="D5" s="4"/>
      <c r="E5" s="4"/>
      <c r="F5" s="4"/>
      <c r="G5" s="4"/>
      <c r="H5" s="4"/>
    </row>
    <row r="6" spans="1:15" ht="14.25" thickBot="1" thickTop="1">
      <c r="A6" s="5" t="s">
        <v>5</v>
      </c>
      <c r="B6" s="64" t="s">
        <v>17</v>
      </c>
      <c r="C6" s="65"/>
      <c r="D6" s="65"/>
      <c r="E6" s="65"/>
      <c r="F6" s="65"/>
      <c r="G6" s="65"/>
      <c r="H6" s="66"/>
      <c r="I6" s="64" t="s">
        <v>18</v>
      </c>
      <c r="J6" s="65"/>
      <c r="K6" s="65"/>
      <c r="L6" s="65"/>
      <c r="M6" s="65"/>
      <c r="N6" s="65"/>
      <c r="O6" s="66"/>
    </row>
    <row r="7" spans="1:15" ht="13.5" thickBot="1">
      <c r="A7" s="6" t="s">
        <v>6</v>
      </c>
      <c r="B7" s="7">
        <v>38154</v>
      </c>
      <c r="C7" s="7"/>
      <c r="D7" s="8"/>
      <c r="E7" s="9"/>
      <c r="F7" s="8"/>
      <c r="G7" s="8"/>
      <c r="H7" s="10"/>
      <c r="I7" s="7"/>
      <c r="J7" s="7"/>
      <c r="K7" s="8"/>
      <c r="L7" s="9"/>
      <c r="M7" s="8"/>
      <c r="N7" s="8"/>
      <c r="O7" s="10"/>
    </row>
    <row r="8" spans="1:15" ht="14.25" thickBot="1">
      <c r="A8" s="11" t="s">
        <v>0</v>
      </c>
      <c r="B8" s="12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4" t="s">
        <v>15</v>
      </c>
      <c r="I8" s="12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4" t="s">
        <v>15</v>
      </c>
    </row>
    <row r="9" spans="1:15" ht="12.75">
      <c r="A9" s="15">
        <v>0</v>
      </c>
      <c r="B9" s="16"/>
      <c r="C9" s="17">
        <v>5.89</v>
      </c>
      <c r="D9" s="27">
        <f>$E$1*($E$2/C9)^2</f>
        <v>77.28080305498591</v>
      </c>
      <c r="E9" s="18"/>
      <c r="F9" s="17">
        <v>5.927</v>
      </c>
      <c r="G9" s="27">
        <f>$E$1*($E$2/F9)^2</f>
        <v>76.31894556437092</v>
      </c>
      <c r="H9" s="19"/>
      <c r="I9" s="16">
        <v>3.1</v>
      </c>
      <c r="J9" s="28">
        <v>5.823</v>
      </c>
      <c r="K9" s="27">
        <f>$E$1*($E$2/J9)^2</f>
        <v>79.06943503759545</v>
      </c>
      <c r="L9" s="27">
        <v>0</v>
      </c>
      <c r="M9" s="28">
        <v>5.886</v>
      </c>
      <c r="N9" s="27">
        <f>$E$1*($E$2/M9)^2</f>
        <v>77.38587551471724</v>
      </c>
      <c r="O9" s="59"/>
    </row>
    <row r="10" spans="1:15" ht="12.75">
      <c r="A10" s="20">
        <v>1</v>
      </c>
      <c r="B10" s="21"/>
      <c r="C10" s="22">
        <v>5.855</v>
      </c>
      <c r="D10" s="27">
        <f aca="true" t="shared" si="0" ref="D10:D72">$E$1*($E$2/C10)^2</f>
        <v>78.20750247881668</v>
      </c>
      <c r="E10" s="23"/>
      <c r="F10" s="22">
        <v>5.932</v>
      </c>
      <c r="G10" s="27">
        <f aca="true" t="shared" si="1" ref="G10:G72">$E$1*($E$2/F10)^2</f>
        <v>76.19034343780754</v>
      </c>
      <c r="H10" s="24"/>
      <c r="I10" s="21">
        <v>3.9</v>
      </c>
      <c r="J10" s="29">
        <v>5.871</v>
      </c>
      <c r="K10" s="27">
        <f aca="true" t="shared" si="2" ref="K10:K72">$E$1*($E$2/J10)^2</f>
        <v>77.78181181160801</v>
      </c>
      <c r="L10" s="27">
        <v>0</v>
      </c>
      <c r="M10" s="29">
        <v>5.86</v>
      </c>
      <c r="N10" s="27">
        <f aca="true" t="shared" si="3" ref="N10:N72">$E$1*($E$2/M10)^2</f>
        <v>78.07409951379388</v>
      </c>
      <c r="O10" s="60"/>
    </row>
    <row r="11" spans="1:15" ht="12.75">
      <c r="A11" s="20">
        <v>2</v>
      </c>
      <c r="B11" s="21"/>
      <c r="C11" s="22">
        <v>5.861</v>
      </c>
      <c r="D11" s="27">
        <f t="shared" si="0"/>
        <v>78.04745988266002</v>
      </c>
      <c r="E11" s="23"/>
      <c r="F11" s="22">
        <v>5.915</v>
      </c>
      <c r="G11" s="27">
        <f t="shared" si="1"/>
        <v>76.62892234705315</v>
      </c>
      <c r="H11" s="24"/>
      <c r="I11" s="21">
        <v>0</v>
      </c>
      <c r="J11" s="29">
        <v>5.827</v>
      </c>
      <c r="K11" s="27">
        <f t="shared" si="2"/>
        <v>78.9609163541538</v>
      </c>
      <c r="L11" s="27">
        <v>0</v>
      </c>
      <c r="M11" s="29">
        <v>5.92</v>
      </c>
      <c r="N11" s="27">
        <f t="shared" si="3"/>
        <v>76.499536262323</v>
      </c>
      <c r="O11" s="60"/>
    </row>
    <row r="12" spans="1:15" ht="12.75">
      <c r="A12" s="20">
        <v>3</v>
      </c>
      <c r="B12" s="21"/>
      <c r="C12" s="22">
        <v>5.844</v>
      </c>
      <c r="D12" s="27">
        <f t="shared" si="0"/>
        <v>78.5021952133487</v>
      </c>
      <c r="E12" s="23"/>
      <c r="F12" s="22">
        <v>5.712</v>
      </c>
      <c r="G12" s="27">
        <f t="shared" si="1"/>
        <v>82.17237102144402</v>
      </c>
      <c r="H12" s="24"/>
      <c r="I12" s="21">
        <v>0.5</v>
      </c>
      <c r="J12" s="29">
        <v>5.847</v>
      </c>
      <c r="K12" s="27">
        <f t="shared" si="2"/>
        <v>78.42165949645019</v>
      </c>
      <c r="L12" s="27">
        <v>0.1</v>
      </c>
      <c r="M12" s="29">
        <v>5.89</v>
      </c>
      <c r="N12" s="27">
        <f t="shared" si="3"/>
        <v>77.28080305498591</v>
      </c>
      <c r="O12" s="60"/>
    </row>
    <row r="13" spans="1:15" ht="12.75">
      <c r="A13" s="20">
        <v>4</v>
      </c>
      <c r="B13" s="21"/>
      <c r="C13" s="22">
        <v>5.837</v>
      </c>
      <c r="D13" s="27">
        <f t="shared" si="0"/>
        <v>78.6905950312681</v>
      </c>
      <c r="E13" s="23"/>
      <c r="F13" s="22">
        <v>5.934</v>
      </c>
      <c r="G13" s="27">
        <f t="shared" si="1"/>
        <v>76.13899358690674</v>
      </c>
      <c r="H13" s="24"/>
      <c r="I13" s="21">
        <v>0.2</v>
      </c>
      <c r="J13" s="29">
        <v>5.884</v>
      </c>
      <c r="K13" s="27">
        <f t="shared" si="2"/>
        <v>77.43849212072065</v>
      </c>
      <c r="L13" s="27">
        <v>0</v>
      </c>
      <c r="M13" s="29">
        <v>5.851</v>
      </c>
      <c r="N13" s="27">
        <f t="shared" si="3"/>
        <v>78.31447118230908</v>
      </c>
      <c r="O13" s="60"/>
    </row>
    <row r="14" spans="1:15" ht="12.75">
      <c r="A14" s="20">
        <v>5</v>
      </c>
      <c r="B14" s="21"/>
      <c r="C14" s="22">
        <v>5.886</v>
      </c>
      <c r="D14" s="27">
        <f t="shared" si="0"/>
        <v>77.38587551471724</v>
      </c>
      <c r="E14" s="23"/>
      <c r="F14" s="22">
        <v>5.972</v>
      </c>
      <c r="G14" s="27">
        <f t="shared" si="1"/>
        <v>75.17312729733277</v>
      </c>
      <c r="H14" s="24"/>
      <c r="I14" s="21">
        <v>0.3</v>
      </c>
      <c r="J14" s="29">
        <v>5.862</v>
      </c>
      <c r="K14" s="27">
        <f t="shared" si="2"/>
        <v>78.02083388374665</v>
      </c>
      <c r="L14" s="27">
        <v>0</v>
      </c>
      <c r="M14" s="29">
        <v>5.907</v>
      </c>
      <c r="N14" s="27">
        <f t="shared" si="3"/>
        <v>76.8366238878532</v>
      </c>
      <c r="O14" s="60"/>
    </row>
    <row r="15" spans="1:15" ht="12.75">
      <c r="A15" s="20">
        <v>6</v>
      </c>
      <c r="B15" s="21"/>
      <c r="C15" s="22">
        <v>5.873</v>
      </c>
      <c r="D15" s="27">
        <f t="shared" si="0"/>
        <v>77.72884496819192</v>
      </c>
      <c r="E15" s="23"/>
      <c r="F15" s="22">
        <v>5.885</v>
      </c>
      <c r="G15" s="27">
        <f t="shared" si="1"/>
        <v>77.41217711211928</v>
      </c>
      <c r="H15" s="24"/>
      <c r="I15" s="21">
        <v>1.7</v>
      </c>
      <c r="J15" s="29">
        <v>5.905</v>
      </c>
      <c r="K15" s="27">
        <f t="shared" si="2"/>
        <v>76.88868121961761</v>
      </c>
      <c r="L15" s="27">
        <v>0</v>
      </c>
      <c r="M15" s="29">
        <v>5.919</v>
      </c>
      <c r="N15" s="27">
        <f t="shared" si="3"/>
        <v>76.52538725014642</v>
      </c>
      <c r="O15" s="60"/>
    </row>
    <row r="16" spans="1:15" ht="12.75">
      <c r="A16" s="20">
        <v>7</v>
      </c>
      <c r="B16" s="21"/>
      <c r="C16" s="22">
        <v>5.906</v>
      </c>
      <c r="D16" s="27">
        <f t="shared" si="0"/>
        <v>76.86264594300081</v>
      </c>
      <c r="E16" s="23"/>
      <c r="F16" s="22">
        <v>5.883</v>
      </c>
      <c r="G16" s="27">
        <f t="shared" si="1"/>
        <v>77.46482054964078</v>
      </c>
      <c r="H16" s="24"/>
      <c r="I16" s="21">
        <v>0.3</v>
      </c>
      <c r="J16" s="29">
        <v>5.914</v>
      </c>
      <c r="K16" s="27">
        <f t="shared" si="2"/>
        <v>76.65483895204152</v>
      </c>
      <c r="L16" s="27">
        <v>0</v>
      </c>
      <c r="M16" s="29">
        <v>5.901</v>
      </c>
      <c r="N16" s="27">
        <f t="shared" si="3"/>
        <v>76.99295472005818</v>
      </c>
      <c r="O16" s="60"/>
    </row>
    <row r="17" spans="1:15" ht="12.75">
      <c r="A17" s="20">
        <v>8</v>
      </c>
      <c r="B17" s="21"/>
      <c r="C17" s="22">
        <v>5.867</v>
      </c>
      <c r="D17" s="27">
        <f t="shared" si="0"/>
        <v>77.88790804727441</v>
      </c>
      <c r="E17" s="23"/>
      <c r="F17" s="22">
        <v>5.886</v>
      </c>
      <c r="G17" s="27">
        <f t="shared" si="1"/>
        <v>77.38587551471724</v>
      </c>
      <c r="H17" s="24"/>
      <c r="I17" s="21">
        <v>0</v>
      </c>
      <c r="J17" s="29">
        <v>5.873</v>
      </c>
      <c r="K17" s="27">
        <f t="shared" si="2"/>
        <v>77.72884496819192</v>
      </c>
      <c r="L17" s="27">
        <v>0</v>
      </c>
      <c r="M17" s="29">
        <v>5.832</v>
      </c>
      <c r="N17" s="27">
        <f t="shared" si="3"/>
        <v>78.8255818750305</v>
      </c>
      <c r="O17" s="60"/>
    </row>
    <row r="18" spans="1:15" ht="12.75">
      <c r="A18" s="20">
        <v>9</v>
      </c>
      <c r="B18" s="21"/>
      <c r="C18" s="22">
        <v>5.878</v>
      </c>
      <c r="D18" s="27">
        <f t="shared" si="0"/>
        <v>77.59666431874439</v>
      </c>
      <c r="E18" s="23"/>
      <c r="F18" s="22">
        <v>5.93</v>
      </c>
      <c r="G18" s="27">
        <f t="shared" si="1"/>
        <v>76.24174525347371</v>
      </c>
      <c r="H18" s="24"/>
      <c r="I18" s="21">
        <v>0</v>
      </c>
      <c r="J18" s="29">
        <v>5.901</v>
      </c>
      <c r="K18" s="27">
        <f t="shared" si="2"/>
        <v>76.99295472005818</v>
      </c>
      <c r="L18" s="27">
        <v>0</v>
      </c>
      <c r="M18" s="29">
        <v>5.877</v>
      </c>
      <c r="N18" s="27">
        <f t="shared" si="3"/>
        <v>77.62307346151889</v>
      </c>
      <c r="O18" s="60"/>
    </row>
    <row r="19" spans="1:15" ht="12.75">
      <c r="A19" s="20">
        <v>10</v>
      </c>
      <c r="B19" s="21"/>
      <c r="C19" s="22">
        <v>5.855</v>
      </c>
      <c r="D19" s="27">
        <f t="shared" si="0"/>
        <v>78.20750247881668</v>
      </c>
      <c r="E19" s="23"/>
      <c r="F19" s="22">
        <v>5.891</v>
      </c>
      <c r="G19" s="27">
        <f t="shared" si="1"/>
        <v>77.25456837706068</v>
      </c>
      <c r="H19" s="24"/>
      <c r="I19" s="21">
        <v>0.1</v>
      </c>
      <c r="J19" s="29">
        <v>5.863</v>
      </c>
      <c r="K19" s="27">
        <f t="shared" si="2"/>
        <v>77.99422150775402</v>
      </c>
      <c r="L19" s="27">
        <v>0</v>
      </c>
      <c r="M19" s="29">
        <v>5.89</v>
      </c>
      <c r="N19" s="27">
        <f t="shared" si="3"/>
        <v>77.28080305498591</v>
      </c>
      <c r="O19" s="60"/>
    </row>
    <row r="20" spans="1:15" ht="12.75">
      <c r="A20" s="20">
        <v>11</v>
      </c>
      <c r="B20" s="21"/>
      <c r="C20" s="22">
        <v>5.85</v>
      </c>
      <c r="D20" s="27">
        <f t="shared" si="0"/>
        <v>78.34124764888237</v>
      </c>
      <c r="E20" s="23"/>
      <c r="F20" s="22">
        <v>5.839</v>
      </c>
      <c r="G20" s="27">
        <f t="shared" si="1"/>
        <v>78.63669736501932</v>
      </c>
      <c r="H20" s="24"/>
      <c r="I20" s="30">
        <v>5</v>
      </c>
      <c r="J20" s="29">
        <v>5.831</v>
      </c>
      <c r="K20" s="27">
        <f t="shared" si="2"/>
        <v>78.85262092186879</v>
      </c>
      <c r="L20" s="27">
        <v>0.1</v>
      </c>
      <c r="M20" s="29">
        <v>5.928</v>
      </c>
      <c r="N20" s="27">
        <f t="shared" si="3"/>
        <v>76.29319910404489</v>
      </c>
      <c r="O20" s="60" t="s">
        <v>19</v>
      </c>
    </row>
    <row r="21" spans="1:15" ht="12.75">
      <c r="A21" s="20">
        <v>12</v>
      </c>
      <c r="B21" s="21"/>
      <c r="C21" s="22">
        <v>5.889</v>
      </c>
      <c r="D21" s="27">
        <f t="shared" si="0"/>
        <v>77.30705109862959</v>
      </c>
      <c r="E21" s="23"/>
      <c r="F21" s="22">
        <v>5.928</v>
      </c>
      <c r="G21" s="27">
        <f t="shared" si="1"/>
        <v>76.29319910404489</v>
      </c>
      <c r="H21" s="24"/>
      <c r="I21" s="21">
        <v>0</v>
      </c>
      <c r="J21" s="29">
        <v>5.83</v>
      </c>
      <c r="K21" s="27">
        <f t="shared" si="2"/>
        <v>78.87967388364662</v>
      </c>
      <c r="L21" s="27">
        <v>0</v>
      </c>
      <c r="M21" s="29">
        <v>5.855</v>
      </c>
      <c r="N21" s="27">
        <f t="shared" si="3"/>
        <v>78.20750247881668</v>
      </c>
      <c r="O21" s="60"/>
    </row>
    <row r="22" spans="1:15" ht="12.75">
      <c r="A22" s="20">
        <v>13</v>
      </c>
      <c r="B22" s="21"/>
      <c r="C22" s="22">
        <v>5.834</v>
      </c>
      <c r="D22" s="27">
        <f t="shared" si="0"/>
        <v>78.77154548801487</v>
      </c>
      <c r="E22" s="23"/>
      <c r="F22" s="22">
        <v>5.89</v>
      </c>
      <c r="G22" s="27">
        <f t="shared" si="1"/>
        <v>77.28080305498591</v>
      </c>
      <c r="H22" s="24"/>
      <c r="I22" s="21">
        <v>0</v>
      </c>
      <c r="J22" s="29">
        <v>5.889</v>
      </c>
      <c r="K22" s="27">
        <f t="shared" si="2"/>
        <v>77.30705109862959</v>
      </c>
      <c r="L22" s="27">
        <v>0</v>
      </c>
      <c r="M22" s="29">
        <v>5.924</v>
      </c>
      <c r="N22" s="27">
        <f t="shared" si="3"/>
        <v>76.39626319105349</v>
      </c>
      <c r="O22" s="60"/>
    </row>
    <row r="23" spans="1:15" ht="12.75">
      <c r="A23" s="20">
        <v>14</v>
      </c>
      <c r="B23" s="21"/>
      <c r="C23" s="22">
        <v>5.819</v>
      </c>
      <c r="D23" s="27">
        <f t="shared" si="0"/>
        <v>79.1781775862591</v>
      </c>
      <c r="E23" s="23"/>
      <c r="F23" s="22">
        <v>5.89</v>
      </c>
      <c r="G23" s="27">
        <f t="shared" si="1"/>
        <v>77.28080305498591</v>
      </c>
      <c r="H23" s="24"/>
      <c r="I23" s="21">
        <v>0</v>
      </c>
      <c r="J23" s="29">
        <v>5.88</v>
      </c>
      <c r="K23" s="27">
        <f t="shared" si="2"/>
        <v>77.54388644962391</v>
      </c>
      <c r="L23" s="27">
        <v>0</v>
      </c>
      <c r="M23" s="29">
        <v>5.855</v>
      </c>
      <c r="N23" s="27">
        <f t="shared" si="3"/>
        <v>78.20750247881668</v>
      </c>
      <c r="O23" s="60"/>
    </row>
    <row r="24" spans="1:15" ht="12.75">
      <c r="A24" s="20">
        <v>15</v>
      </c>
      <c r="B24" s="21"/>
      <c r="C24" s="22">
        <v>5.858</v>
      </c>
      <c r="D24" s="27">
        <f t="shared" si="0"/>
        <v>78.12741970996167</v>
      </c>
      <c r="E24" s="23"/>
      <c r="F24" s="22">
        <v>5.897</v>
      </c>
      <c r="G24" s="27">
        <f t="shared" si="1"/>
        <v>77.09744048204473</v>
      </c>
      <c r="H24" s="24"/>
      <c r="I24" s="21">
        <v>5.2</v>
      </c>
      <c r="J24" s="29">
        <v>5.863</v>
      </c>
      <c r="K24" s="27">
        <f t="shared" si="2"/>
        <v>77.99422150775402</v>
      </c>
      <c r="L24" s="27">
        <v>5.1</v>
      </c>
      <c r="M24" s="29">
        <v>5.854</v>
      </c>
      <c r="N24" s="27">
        <f t="shared" si="3"/>
        <v>78.23422409901256</v>
      </c>
      <c r="O24" s="60"/>
    </row>
    <row r="25" spans="1:15" ht="12.75">
      <c r="A25" s="20">
        <v>16</v>
      </c>
      <c r="B25" s="21"/>
      <c r="C25" s="22">
        <v>5.846</v>
      </c>
      <c r="D25" s="27">
        <f t="shared" si="0"/>
        <v>78.44849095960059</v>
      </c>
      <c r="E25" s="23"/>
      <c r="F25" s="22">
        <v>5.956</v>
      </c>
      <c r="G25" s="27">
        <f t="shared" si="1"/>
        <v>75.57755495933343</v>
      </c>
      <c r="H25" s="24"/>
      <c r="I25" s="21">
        <v>0.7</v>
      </c>
      <c r="J25" s="29">
        <v>5.863</v>
      </c>
      <c r="K25" s="27">
        <f t="shared" si="2"/>
        <v>77.99422150775402</v>
      </c>
      <c r="L25" s="27">
        <v>0</v>
      </c>
      <c r="M25" s="29">
        <v>5.922</v>
      </c>
      <c r="N25" s="27">
        <f t="shared" si="3"/>
        <v>76.4478735683632</v>
      </c>
      <c r="O25" s="60"/>
    </row>
    <row r="26" spans="1:15" ht="12.75">
      <c r="A26" s="20">
        <v>17</v>
      </c>
      <c r="B26" s="21"/>
      <c r="C26" s="22">
        <v>5.975</v>
      </c>
      <c r="D26" s="27">
        <f t="shared" si="0"/>
        <v>75.09765858899885</v>
      </c>
      <c r="E26" s="23"/>
      <c r="F26" s="22">
        <v>5.93</v>
      </c>
      <c r="G26" s="27">
        <f t="shared" si="1"/>
        <v>76.24174525347371</v>
      </c>
      <c r="H26" s="24"/>
      <c r="I26" s="21">
        <v>1.4</v>
      </c>
      <c r="J26" s="29">
        <v>5.869</v>
      </c>
      <c r="K26" s="27">
        <f t="shared" si="2"/>
        <v>77.83483281334864</v>
      </c>
      <c r="L26" s="27">
        <v>0</v>
      </c>
      <c r="M26" s="29">
        <v>5.897</v>
      </c>
      <c r="N26" s="27">
        <f t="shared" si="3"/>
        <v>77.09744048204473</v>
      </c>
      <c r="O26" s="60"/>
    </row>
    <row r="27" spans="1:15" ht="12.75">
      <c r="A27" s="20">
        <v>18</v>
      </c>
      <c r="B27" s="21"/>
      <c r="C27" s="22">
        <v>5.874</v>
      </c>
      <c r="D27" s="27">
        <f t="shared" si="0"/>
        <v>77.70238183280848</v>
      </c>
      <c r="E27" s="23"/>
      <c r="F27" s="22">
        <v>5.856</v>
      </c>
      <c r="G27" s="27">
        <f t="shared" si="1"/>
        <v>78.18079454680655</v>
      </c>
      <c r="H27" s="24"/>
      <c r="I27" s="21">
        <v>0</v>
      </c>
      <c r="J27" s="29">
        <v>5.846</v>
      </c>
      <c r="K27" s="27">
        <f t="shared" si="2"/>
        <v>78.44849095960059</v>
      </c>
      <c r="L27" s="27">
        <v>0</v>
      </c>
      <c r="M27" s="29">
        <v>5.857</v>
      </c>
      <c r="N27" s="27">
        <f t="shared" si="3"/>
        <v>78.15410029363471</v>
      </c>
      <c r="O27" s="60"/>
    </row>
    <row r="28" spans="1:15" ht="12.75">
      <c r="A28" s="20">
        <v>19</v>
      </c>
      <c r="B28" s="21"/>
      <c r="C28" s="22">
        <v>5.872</v>
      </c>
      <c r="D28" s="27">
        <f t="shared" si="0"/>
        <v>77.75532162472079</v>
      </c>
      <c r="E28" s="23"/>
      <c r="F28" s="22">
        <v>5.886</v>
      </c>
      <c r="G28" s="27">
        <f t="shared" si="1"/>
        <v>77.38587551471724</v>
      </c>
      <c r="H28" s="24"/>
      <c r="I28" s="21">
        <v>2.1</v>
      </c>
      <c r="J28" s="29">
        <v>5.878</v>
      </c>
      <c r="K28" s="27">
        <f t="shared" si="2"/>
        <v>77.59666431874439</v>
      </c>
      <c r="L28" s="27">
        <v>0</v>
      </c>
      <c r="M28" s="29">
        <v>5.94</v>
      </c>
      <c r="N28" s="27">
        <f t="shared" si="3"/>
        <v>75.98525512316986</v>
      </c>
      <c r="O28" s="60"/>
    </row>
    <row r="29" spans="1:15" ht="12.75">
      <c r="A29" s="20">
        <v>20</v>
      </c>
      <c r="B29" s="21"/>
      <c r="C29" s="22">
        <v>5.884</v>
      </c>
      <c r="D29" s="27">
        <f t="shared" si="0"/>
        <v>77.43849212072065</v>
      </c>
      <c r="E29" s="23"/>
      <c r="F29" s="22">
        <v>5.884</v>
      </c>
      <c r="G29" s="27">
        <f t="shared" si="1"/>
        <v>77.43849212072065</v>
      </c>
      <c r="H29" s="24"/>
      <c r="I29" s="21">
        <v>0.1</v>
      </c>
      <c r="J29" s="29">
        <v>5.868</v>
      </c>
      <c r="K29" s="27">
        <f t="shared" si="2"/>
        <v>77.86136364666716</v>
      </c>
      <c r="L29" s="27">
        <v>0</v>
      </c>
      <c r="M29" s="29">
        <v>5.843</v>
      </c>
      <c r="N29" s="27">
        <f t="shared" si="3"/>
        <v>78.5290680228099</v>
      </c>
      <c r="O29" s="60"/>
    </row>
    <row r="30" spans="1:15" ht="12.75">
      <c r="A30" s="20">
        <v>21</v>
      </c>
      <c r="B30" s="21"/>
      <c r="C30" s="22">
        <v>5.85</v>
      </c>
      <c r="D30" s="27">
        <f t="shared" si="0"/>
        <v>78.34124764888237</v>
      </c>
      <c r="E30" s="23"/>
      <c r="F30" s="22">
        <v>5.945</v>
      </c>
      <c r="G30" s="27">
        <f t="shared" si="1"/>
        <v>75.85749515396253</v>
      </c>
      <c r="H30" s="24"/>
      <c r="I30" s="21">
        <v>0.1</v>
      </c>
      <c r="J30" s="29">
        <v>5.902</v>
      </c>
      <c r="K30" s="27">
        <f t="shared" si="2"/>
        <v>76.96686646790486</v>
      </c>
      <c r="L30" s="27">
        <v>0</v>
      </c>
      <c r="M30" s="29">
        <v>5.826</v>
      </c>
      <c r="N30" s="27">
        <f t="shared" si="3"/>
        <v>78.98802507126737</v>
      </c>
      <c r="O30" s="60"/>
    </row>
    <row r="31" spans="1:15" ht="12.75">
      <c r="A31" s="20">
        <v>22</v>
      </c>
      <c r="B31" s="21"/>
      <c r="C31" s="22">
        <v>5.886</v>
      </c>
      <c r="D31" s="27">
        <f t="shared" si="0"/>
        <v>77.38587551471724</v>
      </c>
      <c r="E31" s="23"/>
      <c r="F31" s="22">
        <v>5.867</v>
      </c>
      <c r="G31" s="27">
        <f t="shared" si="1"/>
        <v>77.88790804727441</v>
      </c>
      <c r="H31" s="24"/>
      <c r="I31" s="21">
        <v>11.7</v>
      </c>
      <c r="J31" s="29">
        <v>5.821</v>
      </c>
      <c r="K31" s="27">
        <f t="shared" si="2"/>
        <v>79.12377829031304</v>
      </c>
      <c r="L31" s="27">
        <v>0</v>
      </c>
      <c r="M31" s="29">
        <v>5.82</v>
      </c>
      <c r="N31" s="27">
        <f t="shared" si="3"/>
        <v>79.1509709280676</v>
      </c>
      <c r="O31" s="60"/>
    </row>
    <row r="32" spans="1:15" ht="12.75">
      <c r="A32" s="20">
        <v>23</v>
      </c>
      <c r="B32" s="21"/>
      <c r="C32" s="22">
        <v>5.877</v>
      </c>
      <c r="D32" s="27">
        <f t="shared" si="0"/>
        <v>77.62307346151889</v>
      </c>
      <c r="E32" s="23"/>
      <c r="F32" s="22">
        <v>5.903</v>
      </c>
      <c r="G32" s="27">
        <f t="shared" si="1"/>
        <v>76.94079147309986</v>
      </c>
      <c r="H32" s="24"/>
      <c r="I32" s="21">
        <v>4.5</v>
      </c>
      <c r="J32" s="29">
        <v>5.839</v>
      </c>
      <c r="K32" s="27">
        <f t="shared" si="2"/>
        <v>78.63669736501932</v>
      </c>
      <c r="L32" s="27">
        <v>0</v>
      </c>
      <c r="M32" s="29">
        <v>5.901</v>
      </c>
      <c r="N32" s="27">
        <f t="shared" si="3"/>
        <v>76.99295472005818</v>
      </c>
      <c r="O32" s="60"/>
    </row>
    <row r="33" spans="1:15" ht="12.75">
      <c r="A33" s="20">
        <v>24</v>
      </c>
      <c r="B33" s="21"/>
      <c r="C33" s="22">
        <v>5.884</v>
      </c>
      <c r="D33" s="27">
        <f t="shared" si="0"/>
        <v>77.43849212072065</v>
      </c>
      <c r="E33" s="23"/>
      <c r="F33" s="22">
        <v>5.878</v>
      </c>
      <c r="G33" s="27">
        <f t="shared" si="1"/>
        <v>77.59666431874439</v>
      </c>
      <c r="H33" s="24"/>
      <c r="I33" s="21">
        <v>0.3</v>
      </c>
      <c r="J33" s="29">
        <v>5.87</v>
      </c>
      <c r="K33" s="27">
        <f t="shared" si="2"/>
        <v>77.80831553807442</v>
      </c>
      <c r="L33" s="27">
        <v>0</v>
      </c>
      <c r="M33" s="29">
        <v>5.831</v>
      </c>
      <c r="N33" s="27">
        <f t="shared" si="3"/>
        <v>78.85262092186879</v>
      </c>
      <c r="O33" s="60"/>
    </row>
    <row r="34" spans="1:15" ht="12.75">
      <c r="A34" s="20">
        <v>25</v>
      </c>
      <c r="B34" s="21"/>
      <c r="C34" s="22">
        <v>5.843</v>
      </c>
      <c r="D34" s="27">
        <f t="shared" si="0"/>
        <v>78.5290680228099</v>
      </c>
      <c r="E34" s="23"/>
      <c r="F34" s="22">
        <v>5.925</v>
      </c>
      <c r="G34" s="27">
        <f t="shared" si="1"/>
        <v>76.37047759907072</v>
      </c>
      <c r="H34" s="24"/>
      <c r="I34" s="21">
        <v>97.4</v>
      </c>
      <c r="J34" s="29">
        <v>5.852</v>
      </c>
      <c r="K34" s="27">
        <f t="shared" si="2"/>
        <v>78.2877084413913</v>
      </c>
      <c r="L34" s="27">
        <v>0</v>
      </c>
      <c r="M34" s="29">
        <v>5.891</v>
      </c>
      <c r="N34" s="27">
        <f t="shared" si="3"/>
        <v>77.25456837706068</v>
      </c>
      <c r="O34" s="60"/>
    </row>
    <row r="35" spans="1:15" ht="12.75">
      <c r="A35" s="20">
        <v>26</v>
      </c>
      <c r="B35" s="21"/>
      <c r="C35" s="22">
        <v>5.896</v>
      </c>
      <c r="D35" s="27">
        <f t="shared" si="0"/>
        <v>77.12359515592398</v>
      </c>
      <c r="E35" s="23"/>
      <c r="F35" s="22">
        <v>5.931</v>
      </c>
      <c r="G35" s="27">
        <f t="shared" si="1"/>
        <v>76.21603784566396</v>
      </c>
      <c r="H35" s="24"/>
      <c r="I35" s="21">
        <v>0.7</v>
      </c>
      <c r="J35" s="29">
        <v>5.91</v>
      </c>
      <c r="K35" s="27">
        <f t="shared" si="2"/>
        <v>76.75863696175506</v>
      </c>
      <c r="L35" s="27">
        <v>0.2</v>
      </c>
      <c r="M35" s="29">
        <v>5.909</v>
      </c>
      <c r="N35" s="27">
        <f t="shared" si="3"/>
        <v>76.78461940616977</v>
      </c>
      <c r="O35" s="60"/>
    </row>
    <row r="36" spans="1:15" ht="12.75">
      <c r="A36" s="20">
        <v>27</v>
      </c>
      <c r="B36" s="21"/>
      <c r="C36" s="22">
        <v>5.842</v>
      </c>
      <c r="D36" s="27">
        <f t="shared" si="0"/>
        <v>78.5559546332516</v>
      </c>
      <c r="E36" s="23"/>
      <c r="F36" s="22">
        <v>5.875</v>
      </c>
      <c r="G36" s="27">
        <f t="shared" si="1"/>
        <v>77.67593220936537</v>
      </c>
      <c r="H36" s="24"/>
      <c r="I36" s="21">
        <v>0.6</v>
      </c>
      <c r="J36" s="29">
        <v>5.855</v>
      </c>
      <c r="K36" s="27">
        <f t="shared" si="2"/>
        <v>78.20750247881668</v>
      </c>
      <c r="L36" s="27">
        <v>0</v>
      </c>
      <c r="M36" s="29">
        <v>5.865</v>
      </c>
      <c r="N36" s="27">
        <f t="shared" si="3"/>
        <v>77.94103758737192</v>
      </c>
      <c r="O36" s="60"/>
    </row>
    <row r="37" spans="1:15" ht="12.75">
      <c r="A37" s="20">
        <v>28</v>
      </c>
      <c r="B37" s="21"/>
      <c r="C37" s="22">
        <v>5.848</v>
      </c>
      <c r="D37" s="27">
        <f t="shared" si="0"/>
        <v>78.39484179655341</v>
      </c>
      <c r="E37" s="23"/>
      <c r="F37" s="22">
        <v>5.855</v>
      </c>
      <c r="G37" s="27">
        <f t="shared" si="1"/>
        <v>78.20750247881668</v>
      </c>
      <c r="H37" s="24"/>
      <c r="I37" s="30">
        <v>0.1</v>
      </c>
      <c r="J37" s="29">
        <v>5.859</v>
      </c>
      <c r="K37" s="27">
        <f t="shared" si="2"/>
        <v>78.10075278645591</v>
      </c>
      <c r="L37" s="27">
        <v>0</v>
      </c>
      <c r="M37" s="29">
        <v>5.854</v>
      </c>
      <c r="N37" s="27">
        <f t="shared" si="3"/>
        <v>78.23422409901256</v>
      </c>
      <c r="O37" s="60" t="s">
        <v>19</v>
      </c>
    </row>
    <row r="38" spans="1:15" ht="12.75">
      <c r="A38" s="20">
        <v>29</v>
      </c>
      <c r="B38" s="21"/>
      <c r="C38" s="22">
        <v>5.859</v>
      </c>
      <c r="D38" s="27">
        <f t="shared" si="0"/>
        <v>78.10075278645591</v>
      </c>
      <c r="E38" s="23"/>
      <c r="F38" s="22">
        <v>5.901</v>
      </c>
      <c r="G38" s="27">
        <f t="shared" si="1"/>
        <v>76.99295472005818</v>
      </c>
      <c r="H38" s="24"/>
      <c r="I38" s="21">
        <v>2.5</v>
      </c>
      <c r="J38" s="29">
        <v>5.851</v>
      </c>
      <c r="K38" s="27">
        <f t="shared" si="2"/>
        <v>78.31447118230908</v>
      </c>
      <c r="L38" s="27">
        <v>0</v>
      </c>
      <c r="M38" s="29">
        <v>5.935</v>
      </c>
      <c r="N38" s="27">
        <f t="shared" si="3"/>
        <v>76.113338126357</v>
      </c>
      <c r="O38" s="60" t="s">
        <v>19</v>
      </c>
    </row>
    <row r="39" spans="1:15" ht="12.75">
      <c r="A39" s="20">
        <v>30</v>
      </c>
      <c r="B39" s="21"/>
      <c r="C39" s="22">
        <v>5.891</v>
      </c>
      <c r="D39" s="27">
        <f t="shared" si="0"/>
        <v>77.25456837706068</v>
      </c>
      <c r="E39" s="23"/>
      <c r="F39" s="22">
        <v>5.928</v>
      </c>
      <c r="G39" s="27">
        <f t="shared" si="1"/>
        <v>76.29319910404489</v>
      </c>
      <c r="H39" s="24"/>
      <c r="I39" s="21">
        <v>0.6</v>
      </c>
      <c r="J39" s="29">
        <v>5.879</v>
      </c>
      <c r="K39" s="27">
        <f t="shared" si="2"/>
        <v>77.57026865116809</v>
      </c>
      <c r="L39" s="27">
        <v>0</v>
      </c>
      <c r="M39" s="29">
        <v>5.924</v>
      </c>
      <c r="N39" s="27">
        <f t="shared" si="3"/>
        <v>76.39626319105349</v>
      </c>
      <c r="O39" s="60"/>
    </row>
    <row r="40" spans="1:15" ht="12.75">
      <c r="A40" s="20">
        <v>31</v>
      </c>
      <c r="B40" s="21"/>
      <c r="C40" s="22">
        <v>5.892</v>
      </c>
      <c r="D40" s="27">
        <f t="shared" si="0"/>
        <v>77.22834705578083</v>
      </c>
      <c r="E40" s="23"/>
      <c r="F40" s="22">
        <v>5.927</v>
      </c>
      <c r="G40" s="27">
        <f t="shared" si="1"/>
        <v>76.31894556437092</v>
      </c>
      <c r="H40" s="24"/>
      <c r="I40" s="30">
        <v>3.6</v>
      </c>
      <c r="J40" s="29">
        <v>5.867</v>
      </c>
      <c r="K40" s="27">
        <f t="shared" si="2"/>
        <v>77.88790804727441</v>
      </c>
      <c r="L40" s="27">
        <v>0</v>
      </c>
      <c r="M40" s="29">
        <v>5.907</v>
      </c>
      <c r="N40" s="27">
        <f t="shared" si="3"/>
        <v>76.8366238878532</v>
      </c>
      <c r="O40" s="60" t="s">
        <v>19</v>
      </c>
    </row>
    <row r="41" spans="1:15" ht="12.75">
      <c r="A41" s="20">
        <v>32</v>
      </c>
      <c r="B41" s="21"/>
      <c r="C41" s="22">
        <v>5.91</v>
      </c>
      <c r="D41" s="27">
        <f t="shared" si="0"/>
        <v>76.75863696175506</v>
      </c>
      <c r="E41" s="23"/>
      <c r="F41" s="22">
        <v>5.861</v>
      </c>
      <c r="G41" s="27">
        <f t="shared" si="1"/>
        <v>78.04745988266002</v>
      </c>
      <c r="H41" s="24"/>
      <c r="I41" s="21">
        <v>0.1</v>
      </c>
      <c r="J41" s="29">
        <v>5.896</v>
      </c>
      <c r="K41" s="27">
        <f t="shared" si="2"/>
        <v>77.12359515592398</v>
      </c>
      <c r="L41" s="27">
        <v>0</v>
      </c>
      <c r="M41" s="29">
        <v>5.914</v>
      </c>
      <c r="N41" s="27">
        <f t="shared" si="3"/>
        <v>76.65483895204152</v>
      </c>
      <c r="O41" s="60"/>
    </row>
    <row r="42" spans="1:15" ht="12.75">
      <c r="A42" s="20">
        <v>33</v>
      </c>
      <c r="B42" s="21"/>
      <c r="C42" s="22">
        <v>5.89</v>
      </c>
      <c r="D42" s="27">
        <f t="shared" si="0"/>
        <v>77.28080305498591</v>
      </c>
      <c r="E42" s="23"/>
      <c r="F42" s="22">
        <v>5.903</v>
      </c>
      <c r="G42" s="27">
        <f t="shared" si="1"/>
        <v>76.94079147309986</v>
      </c>
      <c r="H42" s="24"/>
      <c r="I42" s="21">
        <v>0</v>
      </c>
      <c r="J42" s="29">
        <v>5.911</v>
      </c>
      <c r="K42" s="27">
        <f t="shared" si="2"/>
        <v>76.73266770305169</v>
      </c>
      <c r="L42" s="27">
        <v>0</v>
      </c>
      <c r="M42" s="29">
        <v>5.896</v>
      </c>
      <c r="N42" s="27">
        <f t="shared" si="3"/>
        <v>77.12359515592398</v>
      </c>
      <c r="O42" s="60"/>
    </row>
    <row r="43" spans="1:15" ht="12.75">
      <c r="A43" s="20">
        <v>34</v>
      </c>
      <c r="B43" s="21"/>
      <c r="C43" s="22">
        <v>5.905</v>
      </c>
      <c r="D43" s="27">
        <f t="shared" si="0"/>
        <v>76.88868121961761</v>
      </c>
      <c r="E43" s="23"/>
      <c r="F43" s="22">
        <v>5.884</v>
      </c>
      <c r="G43" s="27">
        <f t="shared" si="1"/>
        <v>77.43849212072065</v>
      </c>
      <c r="H43" s="24"/>
      <c r="I43" s="21">
        <v>25</v>
      </c>
      <c r="J43" s="29">
        <v>5.898</v>
      </c>
      <c r="K43" s="27">
        <f t="shared" si="2"/>
        <v>77.07129911053401</v>
      </c>
      <c r="L43" s="27">
        <v>0</v>
      </c>
      <c r="M43" s="29">
        <v>5.831</v>
      </c>
      <c r="N43" s="27">
        <f t="shared" si="3"/>
        <v>78.85262092186879</v>
      </c>
      <c r="O43" s="60"/>
    </row>
    <row r="44" spans="1:15" ht="12.75">
      <c r="A44" s="20">
        <v>35</v>
      </c>
      <c r="B44" s="21"/>
      <c r="C44" s="22">
        <v>5.848</v>
      </c>
      <c r="D44" s="27">
        <f t="shared" si="0"/>
        <v>78.39484179655341</v>
      </c>
      <c r="E44" s="23"/>
      <c r="F44" s="22">
        <v>5.865</v>
      </c>
      <c r="G44" s="27">
        <f t="shared" si="1"/>
        <v>77.94103758737192</v>
      </c>
      <c r="H44" s="24"/>
      <c r="I44" s="21">
        <v>0.1</v>
      </c>
      <c r="J44" s="29">
        <v>5.908</v>
      </c>
      <c r="K44" s="27">
        <f t="shared" si="2"/>
        <v>76.8106150452239</v>
      </c>
      <c r="L44" s="27">
        <v>0</v>
      </c>
      <c r="M44" s="29">
        <v>5.85</v>
      </c>
      <c r="N44" s="27">
        <f t="shared" si="3"/>
        <v>78.34124764888237</v>
      </c>
      <c r="O44" s="60"/>
    </row>
    <row r="45" spans="1:15" ht="12.75">
      <c r="A45" s="20">
        <v>36</v>
      </c>
      <c r="B45" s="21"/>
      <c r="C45" s="22">
        <v>5.91</v>
      </c>
      <c r="D45" s="27">
        <f t="shared" si="0"/>
        <v>76.75863696175506</v>
      </c>
      <c r="E45" s="23"/>
      <c r="F45" s="22">
        <v>5.838</v>
      </c>
      <c r="G45" s="27">
        <f t="shared" si="1"/>
        <v>78.66363927398315</v>
      </c>
      <c r="H45" s="24"/>
      <c r="I45" s="21">
        <v>0</v>
      </c>
      <c r="J45" s="29">
        <v>5.87</v>
      </c>
      <c r="K45" s="27">
        <f t="shared" si="2"/>
        <v>77.80831553807442</v>
      </c>
      <c r="L45" s="27">
        <v>0</v>
      </c>
      <c r="M45" s="29">
        <v>5.892</v>
      </c>
      <c r="N45" s="27">
        <f t="shared" si="3"/>
        <v>77.22834705578083</v>
      </c>
      <c r="O45" s="60"/>
    </row>
    <row r="46" spans="1:15" ht="12.75">
      <c r="A46" s="20">
        <v>37</v>
      </c>
      <c r="B46" s="21"/>
      <c r="C46" s="22">
        <v>5.901</v>
      </c>
      <c r="D46" s="27">
        <f t="shared" si="0"/>
        <v>76.99295472005818</v>
      </c>
      <c r="E46" s="23"/>
      <c r="F46" s="22">
        <v>5.899</v>
      </c>
      <c r="G46" s="27">
        <f t="shared" si="1"/>
        <v>77.04517103237254</v>
      </c>
      <c r="H46" s="24"/>
      <c r="I46" s="21">
        <v>4.3</v>
      </c>
      <c r="J46" s="29">
        <v>5.862</v>
      </c>
      <c r="K46" s="27">
        <f t="shared" si="2"/>
        <v>78.02083388374665</v>
      </c>
      <c r="L46" s="27">
        <v>0.1</v>
      </c>
      <c r="M46" s="29">
        <v>5.945</v>
      </c>
      <c r="N46" s="27">
        <f t="shared" si="3"/>
        <v>75.85749515396253</v>
      </c>
      <c r="O46" s="60"/>
    </row>
    <row r="47" spans="1:15" ht="12.75">
      <c r="A47" s="20">
        <v>38</v>
      </c>
      <c r="B47" s="21"/>
      <c r="C47" s="22">
        <v>5.933</v>
      </c>
      <c r="D47" s="27">
        <f t="shared" si="0"/>
        <v>76.16466202114059</v>
      </c>
      <c r="E47" s="23"/>
      <c r="F47" s="22">
        <v>5.876</v>
      </c>
      <c r="G47" s="27">
        <f t="shared" si="1"/>
        <v>77.6494960886653</v>
      </c>
      <c r="H47" s="24"/>
      <c r="I47" s="21">
        <v>0</v>
      </c>
      <c r="J47" s="29">
        <v>5.894</v>
      </c>
      <c r="K47" s="27">
        <f t="shared" si="2"/>
        <v>77.17594444690367</v>
      </c>
      <c r="L47" s="27">
        <v>0</v>
      </c>
      <c r="M47" s="29">
        <v>5.841</v>
      </c>
      <c r="N47" s="27">
        <f t="shared" si="3"/>
        <v>78.5828550541257</v>
      </c>
      <c r="O47" s="60"/>
    </row>
    <row r="48" spans="1:15" ht="12.75">
      <c r="A48" s="20">
        <v>39</v>
      </c>
      <c r="B48" s="21"/>
      <c r="C48" s="22">
        <v>5.905</v>
      </c>
      <c r="D48" s="27">
        <f t="shared" si="0"/>
        <v>76.88868121961761</v>
      </c>
      <c r="E48" s="23"/>
      <c r="F48" s="22">
        <v>5.921</v>
      </c>
      <c r="G48" s="27">
        <f t="shared" si="1"/>
        <v>76.47369837134374</v>
      </c>
      <c r="H48" s="24"/>
      <c r="I48" s="21">
        <v>0</v>
      </c>
      <c r="J48" s="29">
        <v>5.855</v>
      </c>
      <c r="K48" s="27">
        <f t="shared" si="2"/>
        <v>78.20750247881668</v>
      </c>
      <c r="L48" s="27">
        <v>0</v>
      </c>
      <c r="M48" s="29">
        <v>5.852</v>
      </c>
      <c r="N48" s="27">
        <f t="shared" si="3"/>
        <v>78.2877084413913</v>
      </c>
      <c r="O48" s="60"/>
    </row>
    <row r="49" spans="1:15" ht="12.75">
      <c r="A49" s="20">
        <v>40</v>
      </c>
      <c r="B49" s="21"/>
      <c r="C49" s="22">
        <v>5.901</v>
      </c>
      <c r="D49" s="27">
        <f t="shared" si="0"/>
        <v>76.99295472005818</v>
      </c>
      <c r="E49" s="23"/>
      <c r="F49" s="22">
        <v>5.926</v>
      </c>
      <c r="G49" s="27">
        <f t="shared" si="1"/>
        <v>76.34470505977926</v>
      </c>
      <c r="H49" s="24"/>
      <c r="I49" s="21">
        <v>1.4</v>
      </c>
      <c r="J49" s="29">
        <v>5.886</v>
      </c>
      <c r="K49" s="27">
        <f t="shared" si="2"/>
        <v>77.38587551471724</v>
      </c>
      <c r="L49" s="27">
        <v>0</v>
      </c>
      <c r="M49" s="29">
        <v>5.813</v>
      </c>
      <c r="N49" s="27">
        <f t="shared" si="3"/>
        <v>79.3417125050151</v>
      </c>
      <c r="O49" s="60"/>
    </row>
    <row r="50" spans="1:15" ht="12.75">
      <c r="A50" s="20">
        <v>41</v>
      </c>
      <c r="B50" s="21"/>
      <c r="C50" s="22">
        <v>5.851</v>
      </c>
      <c r="D50" s="27">
        <f t="shared" si="0"/>
        <v>78.31447118230908</v>
      </c>
      <c r="E50" s="23"/>
      <c r="F50" s="22">
        <v>5.879</v>
      </c>
      <c r="G50" s="27">
        <f t="shared" si="1"/>
        <v>77.57026865116809</v>
      </c>
      <c r="H50" s="24"/>
      <c r="I50" s="21">
        <v>3.1</v>
      </c>
      <c r="J50" s="29">
        <v>5.857</v>
      </c>
      <c r="K50" s="27">
        <f t="shared" si="2"/>
        <v>78.15410029363471</v>
      </c>
      <c r="L50" s="27">
        <v>0</v>
      </c>
      <c r="M50" s="29">
        <v>5.835</v>
      </c>
      <c r="N50" s="27">
        <f t="shared" si="3"/>
        <v>78.74454812877926</v>
      </c>
      <c r="O50" s="60"/>
    </row>
    <row r="51" spans="1:15" ht="12.75">
      <c r="A51" s="20">
        <v>42</v>
      </c>
      <c r="B51" s="21"/>
      <c r="C51" s="22">
        <v>5.889</v>
      </c>
      <c r="D51" s="27">
        <f t="shared" si="0"/>
        <v>77.30705109862959</v>
      </c>
      <c r="E51" s="23"/>
      <c r="F51" s="22">
        <v>5.857</v>
      </c>
      <c r="G51" s="27">
        <f t="shared" si="1"/>
        <v>78.15410029363471</v>
      </c>
      <c r="H51" s="24"/>
      <c r="I51" s="21">
        <v>1.5</v>
      </c>
      <c r="J51" s="29">
        <v>5.838</v>
      </c>
      <c r="K51" s="27">
        <f t="shared" si="2"/>
        <v>78.66363927398315</v>
      </c>
      <c r="L51" s="27">
        <v>0</v>
      </c>
      <c r="M51" s="29">
        <v>5.925</v>
      </c>
      <c r="N51" s="27">
        <f t="shared" si="3"/>
        <v>76.37047759907072</v>
      </c>
      <c r="O51" s="60"/>
    </row>
    <row r="52" spans="1:15" ht="12.75">
      <c r="A52" s="20">
        <v>43</v>
      </c>
      <c r="B52" s="21"/>
      <c r="C52" s="22">
        <v>5.863</v>
      </c>
      <c r="D52" s="27">
        <f t="shared" si="0"/>
        <v>77.99422150775402</v>
      </c>
      <c r="E52" s="23"/>
      <c r="F52" s="22">
        <v>5.939</v>
      </c>
      <c r="G52" s="27">
        <f t="shared" si="1"/>
        <v>76.0108458462766</v>
      </c>
      <c r="H52" s="24"/>
      <c r="I52" s="21">
        <v>0</v>
      </c>
      <c r="J52" s="29">
        <v>5.861</v>
      </c>
      <c r="K52" s="27">
        <f t="shared" si="2"/>
        <v>78.04745988266002</v>
      </c>
      <c r="L52" s="27">
        <v>0</v>
      </c>
      <c r="M52" s="29">
        <v>5.883</v>
      </c>
      <c r="N52" s="27">
        <f t="shared" si="3"/>
        <v>77.46482054964078</v>
      </c>
      <c r="O52" s="60"/>
    </row>
    <row r="53" spans="1:15" ht="12.75">
      <c r="A53" s="20">
        <v>44</v>
      </c>
      <c r="B53" s="21"/>
      <c r="C53" s="22">
        <v>5.89</v>
      </c>
      <c r="D53" s="27">
        <f t="shared" si="0"/>
        <v>77.28080305498591</v>
      </c>
      <c r="E53" s="23"/>
      <c r="F53" s="22">
        <v>5.918</v>
      </c>
      <c r="G53" s="27">
        <f t="shared" si="1"/>
        <v>76.55125134366695</v>
      </c>
      <c r="H53" s="24"/>
      <c r="I53" s="21">
        <v>0.4</v>
      </c>
      <c r="J53" s="29">
        <v>5.939</v>
      </c>
      <c r="K53" s="27">
        <f t="shared" si="2"/>
        <v>76.0108458462766</v>
      </c>
      <c r="L53" s="27">
        <v>0</v>
      </c>
      <c r="M53" s="29">
        <v>5.881</v>
      </c>
      <c r="N53" s="27">
        <f t="shared" si="3"/>
        <v>77.51751770495363</v>
      </c>
      <c r="O53" s="60"/>
    </row>
    <row r="54" spans="1:15" ht="12.75">
      <c r="A54" s="20">
        <v>45</v>
      </c>
      <c r="B54" s="21"/>
      <c r="C54" s="22">
        <v>5.875</v>
      </c>
      <c r="D54" s="27">
        <f t="shared" si="0"/>
        <v>77.67593220936537</v>
      </c>
      <c r="E54" s="23"/>
      <c r="F54" s="22">
        <v>5.9</v>
      </c>
      <c r="G54" s="27">
        <f t="shared" si="1"/>
        <v>77.0190562385486</v>
      </c>
      <c r="H54" s="24"/>
      <c r="I54" s="21">
        <v>0.4</v>
      </c>
      <c r="J54" s="29">
        <v>5.853</v>
      </c>
      <c r="K54" s="27">
        <f t="shared" si="2"/>
        <v>78.26095941674963</v>
      </c>
      <c r="L54" s="27">
        <v>0</v>
      </c>
      <c r="M54" s="29">
        <v>5.811</v>
      </c>
      <c r="N54" s="27">
        <f t="shared" si="3"/>
        <v>79.39633674608591</v>
      </c>
      <c r="O54" s="60"/>
    </row>
    <row r="55" spans="1:15" ht="12.75">
      <c r="A55" s="20">
        <v>46</v>
      </c>
      <c r="B55" s="21"/>
      <c r="C55" s="22">
        <v>5.9</v>
      </c>
      <c r="D55" s="27">
        <f t="shared" si="0"/>
        <v>77.0190562385486</v>
      </c>
      <c r="E55" s="23"/>
      <c r="F55" s="22">
        <v>5.912</v>
      </c>
      <c r="G55" s="27">
        <f t="shared" si="1"/>
        <v>76.70671162113904</v>
      </c>
      <c r="H55" s="24"/>
      <c r="I55" s="21">
        <v>0</v>
      </c>
      <c r="J55" s="29">
        <v>5.884</v>
      </c>
      <c r="K55" s="27">
        <f t="shared" si="2"/>
        <v>77.43849212072065</v>
      </c>
      <c r="L55" s="27">
        <v>0</v>
      </c>
      <c r="M55" s="29">
        <v>5.868</v>
      </c>
      <c r="N55" s="27">
        <f t="shared" si="3"/>
        <v>77.86136364666716</v>
      </c>
      <c r="O55" s="60"/>
    </row>
    <row r="56" spans="1:15" ht="12.75">
      <c r="A56" s="20">
        <v>47</v>
      </c>
      <c r="B56" s="21"/>
      <c r="C56" s="22">
        <v>5.916</v>
      </c>
      <c r="D56" s="27">
        <f t="shared" si="0"/>
        <v>76.60301888324864</v>
      </c>
      <c r="E56" s="23"/>
      <c r="F56" s="22">
        <v>5.832</v>
      </c>
      <c r="G56" s="27">
        <f t="shared" si="1"/>
        <v>78.8255818750305</v>
      </c>
      <c r="H56" s="24"/>
      <c r="I56" s="21">
        <v>0</v>
      </c>
      <c r="J56" s="29">
        <v>5.888</v>
      </c>
      <c r="K56" s="27">
        <f t="shared" si="2"/>
        <v>77.33331251707244</v>
      </c>
      <c r="L56" s="27">
        <v>0</v>
      </c>
      <c r="M56" s="29">
        <v>5.859</v>
      </c>
      <c r="N56" s="27">
        <f t="shared" si="3"/>
        <v>78.10075278645591</v>
      </c>
      <c r="O56" s="60"/>
    </row>
    <row r="57" spans="1:15" ht="12.75">
      <c r="A57" s="20">
        <v>48</v>
      </c>
      <c r="B57" s="21"/>
      <c r="C57" s="22">
        <v>5.935</v>
      </c>
      <c r="D57" s="27">
        <f t="shared" si="0"/>
        <v>76.113338126357</v>
      </c>
      <c r="E57" s="23"/>
      <c r="F57" s="22">
        <v>5.849</v>
      </c>
      <c r="G57" s="27">
        <f t="shared" si="1"/>
        <v>78.36803785049862</v>
      </c>
      <c r="H57" s="24"/>
      <c r="I57" s="21">
        <v>3.7</v>
      </c>
      <c r="J57" s="29">
        <v>5.859</v>
      </c>
      <c r="K57" s="27">
        <f t="shared" si="2"/>
        <v>78.10075278645591</v>
      </c>
      <c r="L57" s="27">
        <v>0</v>
      </c>
      <c r="M57" s="29">
        <v>5.874</v>
      </c>
      <c r="N57" s="27">
        <f t="shared" si="3"/>
        <v>77.70238183280848</v>
      </c>
      <c r="O57" s="60"/>
    </row>
    <row r="58" spans="1:15" ht="12.75">
      <c r="A58" s="20">
        <v>49</v>
      </c>
      <c r="B58" s="21"/>
      <c r="C58" s="22">
        <v>5.881</v>
      </c>
      <c r="D58" s="27">
        <f t="shared" si="0"/>
        <v>77.51751770495363</v>
      </c>
      <c r="E58" s="23"/>
      <c r="F58" s="22">
        <v>5.815</v>
      </c>
      <c r="G58" s="27">
        <f t="shared" si="1"/>
        <v>79.28714461632276</v>
      </c>
      <c r="H58" s="24"/>
      <c r="I58" s="21">
        <v>0.8</v>
      </c>
      <c r="J58" s="29">
        <v>5.883</v>
      </c>
      <c r="K58" s="27">
        <f t="shared" si="2"/>
        <v>77.46482054964078</v>
      </c>
      <c r="L58" s="27">
        <v>0</v>
      </c>
      <c r="M58" s="29">
        <v>5.911</v>
      </c>
      <c r="N58" s="27">
        <f t="shared" si="3"/>
        <v>76.73266770305169</v>
      </c>
      <c r="O58" s="60"/>
    </row>
    <row r="59" spans="1:15" ht="12.75">
      <c r="A59" s="20">
        <v>50</v>
      </c>
      <c r="B59" s="21"/>
      <c r="C59" s="22">
        <v>5.913</v>
      </c>
      <c r="D59" s="27">
        <f t="shared" si="0"/>
        <v>76.68076870710414</v>
      </c>
      <c r="E59" s="23"/>
      <c r="F59" s="22">
        <v>5.866</v>
      </c>
      <c r="G59" s="27">
        <f t="shared" si="1"/>
        <v>77.91446602442261</v>
      </c>
      <c r="H59" s="24"/>
      <c r="I59" s="21">
        <v>3.2</v>
      </c>
      <c r="J59" s="29">
        <v>5.895</v>
      </c>
      <c r="K59" s="27">
        <f t="shared" si="2"/>
        <v>77.14976314119876</v>
      </c>
      <c r="L59" s="27">
        <v>0</v>
      </c>
      <c r="M59" s="29">
        <v>5.81</v>
      </c>
      <c r="N59" s="27">
        <f t="shared" si="3"/>
        <v>79.42367002301442</v>
      </c>
      <c r="O59" s="60"/>
    </row>
    <row r="60" spans="1:15" ht="12.75">
      <c r="A60" s="20">
        <v>51</v>
      </c>
      <c r="B60" s="21"/>
      <c r="C60" s="22">
        <v>5.931</v>
      </c>
      <c r="D60" s="27">
        <f t="shared" si="0"/>
        <v>76.21603784566396</v>
      </c>
      <c r="E60" s="23"/>
      <c r="F60" s="22">
        <v>5.879</v>
      </c>
      <c r="G60" s="27">
        <f t="shared" si="1"/>
        <v>77.57026865116809</v>
      </c>
      <c r="H60" s="24"/>
      <c r="I60" s="21">
        <v>87</v>
      </c>
      <c r="J60" s="29">
        <v>5.77</v>
      </c>
      <c r="K60" s="27">
        <f t="shared" si="2"/>
        <v>80.5286817208437</v>
      </c>
      <c r="L60" s="27">
        <v>0</v>
      </c>
      <c r="M60" s="29">
        <v>5.827</v>
      </c>
      <c r="N60" s="27">
        <f t="shared" si="3"/>
        <v>78.9609163541538</v>
      </c>
      <c r="O60" s="60"/>
    </row>
    <row r="61" spans="1:15" ht="12.75">
      <c r="A61" s="20">
        <v>52</v>
      </c>
      <c r="B61" s="21"/>
      <c r="C61" s="22">
        <v>5.861</v>
      </c>
      <c r="D61" s="27">
        <f t="shared" si="0"/>
        <v>78.04745988266002</v>
      </c>
      <c r="E61" s="23"/>
      <c r="F61" s="22">
        <v>5.906</v>
      </c>
      <c r="G61" s="27">
        <f t="shared" si="1"/>
        <v>76.86264594300081</v>
      </c>
      <c r="H61" s="24"/>
      <c r="I61" s="21">
        <v>5.7</v>
      </c>
      <c r="J61" s="29">
        <v>5.912</v>
      </c>
      <c r="K61" s="27">
        <f t="shared" si="2"/>
        <v>76.70671162113904</v>
      </c>
      <c r="L61" s="27">
        <v>0</v>
      </c>
      <c r="M61" s="29">
        <v>5.815</v>
      </c>
      <c r="N61" s="27">
        <f t="shared" si="3"/>
        <v>79.28714461632276</v>
      </c>
      <c r="O61" s="60"/>
    </row>
    <row r="62" spans="1:15" ht="12.75">
      <c r="A62" s="20">
        <v>53</v>
      </c>
      <c r="B62" s="21"/>
      <c r="C62" s="22">
        <v>5.888</v>
      </c>
      <c r="D62" s="27">
        <f t="shared" si="0"/>
        <v>77.33331251707244</v>
      </c>
      <c r="E62" s="23"/>
      <c r="F62" s="22">
        <v>5.817</v>
      </c>
      <c r="G62" s="27">
        <f t="shared" si="1"/>
        <v>79.23263300252205</v>
      </c>
      <c r="H62" s="24"/>
      <c r="I62" s="21">
        <v>0.1</v>
      </c>
      <c r="J62" s="29">
        <v>5.867</v>
      </c>
      <c r="K62" s="27">
        <f t="shared" si="2"/>
        <v>77.88790804727441</v>
      </c>
      <c r="L62" s="27">
        <v>0</v>
      </c>
      <c r="M62" s="29">
        <v>5.836</v>
      </c>
      <c r="N62" s="27">
        <f t="shared" si="3"/>
        <v>78.7175646463666</v>
      </c>
      <c r="O62" s="60"/>
    </row>
    <row r="63" spans="1:15" ht="12.75">
      <c r="A63" s="20">
        <v>54</v>
      </c>
      <c r="B63" s="21"/>
      <c r="C63" s="22">
        <v>5.915</v>
      </c>
      <c r="D63" s="27">
        <f t="shared" si="0"/>
        <v>76.62892234705315</v>
      </c>
      <c r="E63" s="23"/>
      <c r="F63" s="22">
        <v>5.846</v>
      </c>
      <c r="G63" s="27">
        <f t="shared" si="1"/>
        <v>78.44849095960059</v>
      </c>
      <c r="H63" s="24"/>
      <c r="I63" s="21">
        <v>0</v>
      </c>
      <c r="J63" s="29">
        <v>5.906</v>
      </c>
      <c r="K63" s="27">
        <f t="shared" si="2"/>
        <v>76.86264594300081</v>
      </c>
      <c r="L63" s="27">
        <v>0</v>
      </c>
      <c r="M63" s="29">
        <v>5.902</v>
      </c>
      <c r="N63" s="27">
        <f t="shared" si="3"/>
        <v>76.96686646790486</v>
      </c>
      <c r="O63" s="60"/>
    </row>
    <row r="64" spans="1:15" ht="12.75">
      <c r="A64" s="20">
        <v>55</v>
      </c>
      <c r="B64" s="21"/>
      <c r="C64" s="22">
        <v>5.902</v>
      </c>
      <c r="D64" s="27">
        <f t="shared" si="0"/>
        <v>76.96686646790486</v>
      </c>
      <c r="E64" s="23"/>
      <c r="F64" s="22">
        <v>5.839</v>
      </c>
      <c r="G64" s="27">
        <f t="shared" si="1"/>
        <v>78.63669736501932</v>
      </c>
      <c r="H64" s="24"/>
      <c r="I64" s="21">
        <v>0</v>
      </c>
      <c r="J64" s="29">
        <v>5.864</v>
      </c>
      <c r="K64" s="27">
        <f t="shared" si="2"/>
        <v>77.96762274539043</v>
      </c>
      <c r="L64" s="27">
        <v>0</v>
      </c>
      <c r="M64" s="29">
        <v>5.864</v>
      </c>
      <c r="N64" s="27">
        <f t="shared" si="3"/>
        <v>77.96762274539043</v>
      </c>
      <c r="O64" s="60"/>
    </row>
    <row r="65" spans="1:15" ht="12.75">
      <c r="A65" s="20">
        <v>56</v>
      </c>
      <c r="B65" s="21"/>
      <c r="C65" s="22">
        <v>5.869</v>
      </c>
      <c r="D65" s="27">
        <f t="shared" si="0"/>
        <v>77.83483281334864</v>
      </c>
      <c r="E65" s="23"/>
      <c r="F65" s="22">
        <v>5.907</v>
      </c>
      <c r="G65" s="27">
        <f t="shared" si="1"/>
        <v>76.8366238878532</v>
      </c>
      <c r="H65" s="24"/>
      <c r="I65" s="21">
        <v>3.1</v>
      </c>
      <c r="J65" s="29">
        <v>5.913</v>
      </c>
      <c r="K65" s="27">
        <f t="shared" si="2"/>
        <v>76.68076870710414</v>
      </c>
      <c r="L65" s="27">
        <v>0</v>
      </c>
      <c r="M65" s="29">
        <v>5.885</v>
      </c>
      <c r="N65" s="27">
        <f t="shared" si="3"/>
        <v>77.41217711211928</v>
      </c>
      <c r="O65" s="60"/>
    </row>
    <row r="66" spans="1:15" ht="12.75">
      <c r="A66" s="20">
        <v>57</v>
      </c>
      <c r="B66" s="21"/>
      <c r="C66" s="22">
        <v>5.916</v>
      </c>
      <c r="D66" s="27">
        <f t="shared" si="0"/>
        <v>76.60301888324864</v>
      </c>
      <c r="E66" s="23"/>
      <c r="F66" s="22">
        <v>5.888</v>
      </c>
      <c r="G66" s="27">
        <f t="shared" si="1"/>
        <v>77.33331251707244</v>
      </c>
      <c r="H66" s="24"/>
      <c r="I66" s="21">
        <v>1.2</v>
      </c>
      <c r="J66" s="29">
        <v>5.898</v>
      </c>
      <c r="K66" s="27">
        <f t="shared" si="2"/>
        <v>77.07129911053401</v>
      </c>
      <c r="L66" s="27">
        <v>0</v>
      </c>
      <c r="M66" s="29">
        <v>5.862</v>
      </c>
      <c r="N66" s="27">
        <f t="shared" si="3"/>
        <v>78.02083388374665</v>
      </c>
      <c r="O66" s="60"/>
    </row>
    <row r="67" spans="1:15" ht="12.75">
      <c r="A67" s="20">
        <v>58</v>
      </c>
      <c r="B67" s="21"/>
      <c r="C67" s="22">
        <v>6.004</v>
      </c>
      <c r="D67" s="27">
        <f t="shared" si="0"/>
        <v>74.37395022416428</v>
      </c>
      <c r="E67" s="23"/>
      <c r="F67" s="22">
        <v>5.927</v>
      </c>
      <c r="G67" s="27">
        <f t="shared" si="1"/>
        <v>76.31894556437092</v>
      </c>
      <c r="H67" s="24"/>
      <c r="I67" s="21">
        <v>0.1</v>
      </c>
      <c r="J67" s="29">
        <v>5.872</v>
      </c>
      <c r="K67" s="27">
        <f t="shared" si="2"/>
        <v>77.75532162472079</v>
      </c>
      <c r="L67" s="27">
        <v>0</v>
      </c>
      <c r="M67" s="29">
        <v>5.876</v>
      </c>
      <c r="N67" s="27">
        <f t="shared" si="3"/>
        <v>77.6494960886653</v>
      </c>
      <c r="O67" s="60"/>
    </row>
    <row r="68" spans="1:15" ht="12.75">
      <c r="A68" s="20">
        <v>59</v>
      </c>
      <c r="B68" s="21"/>
      <c r="C68" s="22">
        <v>5.954</v>
      </c>
      <c r="D68" s="27">
        <f t="shared" si="0"/>
        <v>75.62833779341871</v>
      </c>
      <c r="E68" s="23"/>
      <c r="F68" s="22">
        <v>5.862</v>
      </c>
      <c r="G68" s="27">
        <f t="shared" si="1"/>
        <v>78.02083388374665</v>
      </c>
      <c r="H68" s="24"/>
      <c r="I68" s="21">
        <v>0.3</v>
      </c>
      <c r="J68" s="29">
        <v>5.831</v>
      </c>
      <c r="K68" s="27">
        <f t="shared" si="2"/>
        <v>78.85262092186879</v>
      </c>
      <c r="L68" s="27">
        <v>0</v>
      </c>
      <c r="M68" s="29">
        <v>5.872</v>
      </c>
      <c r="N68" s="27">
        <f t="shared" si="3"/>
        <v>77.75532162472079</v>
      </c>
      <c r="O68" s="60"/>
    </row>
    <row r="69" spans="1:15" ht="12.75">
      <c r="A69" s="20">
        <v>60</v>
      </c>
      <c r="B69" s="21"/>
      <c r="C69" s="22">
        <v>5.915</v>
      </c>
      <c r="D69" s="27">
        <f t="shared" si="0"/>
        <v>76.62892234705315</v>
      </c>
      <c r="E69" s="23"/>
      <c r="F69" s="22">
        <v>5.868</v>
      </c>
      <c r="G69" s="27">
        <f t="shared" si="1"/>
        <v>77.86136364666716</v>
      </c>
      <c r="H69" s="24"/>
      <c r="I69" s="21">
        <v>0.2</v>
      </c>
      <c r="J69" s="29">
        <v>5.934</v>
      </c>
      <c r="K69" s="27">
        <f t="shared" si="2"/>
        <v>76.13899358690674</v>
      </c>
      <c r="L69" s="27">
        <v>0</v>
      </c>
      <c r="M69" s="29">
        <v>5.907</v>
      </c>
      <c r="N69" s="27">
        <f t="shared" si="3"/>
        <v>76.8366238878532</v>
      </c>
      <c r="O69" s="60"/>
    </row>
    <row r="70" spans="1:15" ht="12.75">
      <c r="A70" s="20">
        <v>61</v>
      </c>
      <c r="B70" s="21"/>
      <c r="C70" s="22">
        <v>5.949</v>
      </c>
      <c r="D70" s="27">
        <f t="shared" si="0"/>
        <v>75.75551903353879</v>
      </c>
      <c r="E70" s="23"/>
      <c r="F70" s="22">
        <v>5.87</v>
      </c>
      <c r="G70" s="27">
        <f t="shared" si="1"/>
        <v>77.80831553807442</v>
      </c>
      <c r="H70" s="24"/>
      <c r="I70" s="21">
        <v>0</v>
      </c>
      <c r="J70" s="29">
        <v>5.845</v>
      </c>
      <c r="K70" s="27">
        <f t="shared" si="2"/>
        <v>78.47533619542419</v>
      </c>
      <c r="L70" s="27">
        <v>0</v>
      </c>
      <c r="M70" s="29">
        <v>5.794</v>
      </c>
      <c r="N70" s="27">
        <f t="shared" si="3"/>
        <v>79.86292902671498</v>
      </c>
      <c r="O70" s="60"/>
    </row>
    <row r="71" spans="1:15" ht="12.75">
      <c r="A71" s="20">
        <v>62</v>
      </c>
      <c r="B71" s="21"/>
      <c r="C71" s="22">
        <v>5.893</v>
      </c>
      <c r="D71" s="27">
        <f t="shared" si="0"/>
        <v>77.20213908208108</v>
      </c>
      <c r="E71" s="23"/>
      <c r="F71" s="22">
        <v>5.86</v>
      </c>
      <c r="G71" s="27">
        <f t="shared" si="1"/>
        <v>78.07409951379388</v>
      </c>
      <c r="H71" s="24"/>
      <c r="I71" s="21">
        <v>0.2</v>
      </c>
      <c r="J71" s="29">
        <v>5.909</v>
      </c>
      <c r="K71" s="27">
        <f t="shared" si="2"/>
        <v>76.78461940616977</v>
      </c>
      <c r="L71" s="27">
        <v>0</v>
      </c>
      <c r="M71" s="29">
        <v>5.843</v>
      </c>
      <c r="N71" s="27">
        <f t="shared" si="3"/>
        <v>78.5290680228099</v>
      </c>
      <c r="O71" s="60"/>
    </row>
    <row r="72" spans="1:15" ht="13.5" thickBot="1">
      <c r="A72" s="25">
        <v>63</v>
      </c>
      <c r="B72" s="214"/>
      <c r="C72" s="215">
        <v>5.824</v>
      </c>
      <c r="D72" s="216">
        <f t="shared" si="0"/>
        <v>79.04228440339345</v>
      </c>
      <c r="E72" s="217"/>
      <c r="F72" s="215">
        <v>5.844</v>
      </c>
      <c r="G72" s="216">
        <f t="shared" si="1"/>
        <v>78.5021952133487</v>
      </c>
      <c r="H72" s="218"/>
      <c r="I72" s="219">
        <v>3.7</v>
      </c>
      <c r="J72" s="220">
        <v>5.856</v>
      </c>
      <c r="K72" s="216">
        <f t="shared" si="2"/>
        <v>78.18079454680655</v>
      </c>
      <c r="L72" s="216">
        <v>0</v>
      </c>
      <c r="M72" s="220">
        <v>5.845</v>
      </c>
      <c r="N72" s="216">
        <f t="shared" si="3"/>
        <v>78.47533619542419</v>
      </c>
      <c r="O72" s="221"/>
    </row>
    <row r="73" spans="1:15" ht="14.25" thickBot="1">
      <c r="A73" s="11" t="s">
        <v>0</v>
      </c>
      <c r="B73" s="211" t="s">
        <v>9</v>
      </c>
      <c r="C73" s="212" t="s">
        <v>10</v>
      </c>
      <c r="D73" s="212" t="s">
        <v>11</v>
      </c>
      <c r="E73" s="212" t="s">
        <v>12</v>
      </c>
      <c r="F73" s="212" t="s">
        <v>13</v>
      </c>
      <c r="G73" s="212" t="s">
        <v>14</v>
      </c>
      <c r="H73" s="213" t="s">
        <v>15</v>
      </c>
      <c r="I73" s="211" t="s">
        <v>9</v>
      </c>
      <c r="J73" s="212" t="s">
        <v>10</v>
      </c>
      <c r="K73" s="212" t="s">
        <v>11</v>
      </c>
      <c r="L73" s="212" t="s">
        <v>12</v>
      </c>
      <c r="M73" s="212" t="s">
        <v>13</v>
      </c>
      <c r="N73" s="212" t="s">
        <v>14</v>
      </c>
      <c r="O73" s="213" t="s">
        <v>15</v>
      </c>
    </row>
    <row r="74" spans="1:15" ht="13.5" thickBot="1">
      <c r="A74" s="58"/>
      <c r="B74" s="67" t="s">
        <v>17</v>
      </c>
      <c r="C74" s="68"/>
      <c r="D74" s="68"/>
      <c r="E74" s="68"/>
      <c r="F74" s="68"/>
      <c r="G74" s="68"/>
      <c r="H74" s="69"/>
      <c r="I74" s="67" t="s">
        <v>18</v>
      </c>
      <c r="J74" s="68"/>
      <c r="K74" s="68"/>
      <c r="L74" s="68"/>
      <c r="M74" s="68"/>
      <c r="N74" s="68"/>
      <c r="O74" s="69"/>
    </row>
    <row r="75" spans="1:15" ht="13.5" thickTop="1">
      <c r="A75" s="43" t="s">
        <v>1</v>
      </c>
      <c r="B75" s="54"/>
      <c r="C75" s="55">
        <f>AVERAGE(C9:C72)</f>
        <v>5.88528125</v>
      </c>
      <c r="D75" s="55">
        <f>AVERAGE(D9:D72)</f>
        <v>77.41297242489837</v>
      </c>
      <c r="E75" s="54" t="e">
        <f>AVERAGE(E9:E72)</f>
        <v>#DIV/0!</v>
      </c>
      <c r="F75" s="54">
        <f>AVERAGE(F9:F72)</f>
        <v>5.887671875</v>
      </c>
      <c r="G75" s="54">
        <f>AVERAGE(G9:G72)</f>
        <v>77.35330601514801</v>
      </c>
      <c r="H75" s="56"/>
      <c r="I75" s="54">
        <f>AVERAGE(I9:I72)</f>
        <v>4.5671875</v>
      </c>
      <c r="J75" s="55">
        <f>AVERAGE(J9:J72)</f>
        <v>5.87196875</v>
      </c>
      <c r="K75" s="55">
        <f>AVERAGE(K9:K72)</f>
        <v>77.76223034800977</v>
      </c>
      <c r="L75" s="54">
        <f>AVERAGE(L9:L72)</f>
        <v>0.0875</v>
      </c>
      <c r="M75" s="54">
        <f>AVERAGE(M9:M72)</f>
        <v>5.87328125</v>
      </c>
      <c r="N75" s="54">
        <f>AVERAGE(N9:N72)</f>
        <v>77.73068348777097</v>
      </c>
      <c r="O75" s="57"/>
    </row>
    <row r="76" spans="1:15" ht="12.75">
      <c r="A76" s="41" t="s">
        <v>2</v>
      </c>
      <c r="B76" s="38"/>
      <c r="C76" s="45">
        <f>STDEV(C9:C72)</f>
        <v>0.03533758678355932</v>
      </c>
      <c r="D76" s="45">
        <f>STDEV(D9:D72)</f>
        <v>0.9236591739123989</v>
      </c>
      <c r="E76" s="38" t="e">
        <f>STDEV(E9:E72)</f>
        <v>#DIV/0!</v>
      </c>
      <c r="F76" s="38">
        <f>STDEV(F9:F72)</f>
        <v>0.041324136721744606</v>
      </c>
      <c r="G76" s="38">
        <f>STDEV(G9:G72)</f>
        <v>1.099229349035403</v>
      </c>
      <c r="H76" s="51"/>
      <c r="I76" s="38">
        <f>STDEV(I9:I72)</f>
        <v>16.293528315873104</v>
      </c>
      <c r="J76" s="45">
        <f>STDEV(J9:J72)</f>
        <v>0.030178815627694974</v>
      </c>
      <c r="K76" s="45">
        <f>STDEV(K9:K72)</f>
        <v>0.8016661423942256</v>
      </c>
      <c r="L76" s="38">
        <f>STDEV(L9:L72)</f>
        <v>0.6373307431706682</v>
      </c>
      <c r="M76" s="38">
        <f>STDEV(M9:M72)</f>
        <v>0.03734373526431838</v>
      </c>
      <c r="N76" s="38">
        <f>STDEV(N9:N72)</f>
        <v>0.9888490203356527</v>
      </c>
      <c r="O76" s="34"/>
    </row>
    <row r="77" spans="1:15" ht="12.75">
      <c r="A77" s="40" t="s">
        <v>3</v>
      </c>
      <c r="B77" s="37"/>
      <c r="C77" s="44">
        <f>MAX(C9:C72)</f>
        <v>6.004</v>
      </c>
      <c r="D77" s="44">
        <f>MAX(D9:D72)</f>
        <v>79.1781775862591</v>
      </c>
      <c r="E77" s="37">
        <f>MAX(E9:E72)</f>
        <v>0</v>
      </c>
      <c r="F77" s="37">
        <f>MAX(F9:F72)</f>
        <v>5.972</v>
      </c>
      <c r="G77" s="37">
        <f>MAX(G9:G72)</f>
        <v>82.17237102144402</v>
      </c>
      <c r="H77" s="50"/>
      <c r="I77" s="37">
        <f>MAX(I9:I72)</f>
        <v>97.4</v>
      </c>
      <c r="J77" s="44">
        <f>MAX(J9:J72)</f>
        <v>5.939</v>
      </c>
      <c r="K77" s="44">
        <f>MAX(K9:K72)</f>
        <v>80.5286817208437</v>
      </c>
      <c r="L77" s="37">
        <f>MAX(L9:L72)</f>
        <v>5.1</v>
      </c>
      <c r="M77" s="37">
        <f>MAX(M9:M72)</f>
        <v>5.945</v>
      </c>
      <c r="N77" s="37">
        <f>MAX(N9:N72)</f>
        <v>79.86292902671498</v>
      </c>
      <c r="O77" s="33"/>
    </row>
    <row r="78" spans="1:15" ht="12.75">
      <c r="A78" s="40" t="s">
        <v>4</v>
      </c>
      <c r="B78" s="39"/>
      <c r="C78" s="44">
        <f>MIN(C9:C72)</f>
        <v>5.819</v>
      </c>
      <c r="D78" s="44">
        <f>MIN(D9:D72)</f>
        <v>74.37395022416428</v>
      </c>
      <c r="E78" s="37">
        <f>MIN(E9:E72)</f>
        <v>0</v>
      </c>
      <c r="F78" s="37">
        <f>MIN(F9:F72)</f>
        <v>5.712</v>
      </c>
      <c r="G78" s="37">
        <f>MIN(G9:G72)</f>
        <v>75.17312729733277</v>
      </c>
      <c r="H78" s="52"/>
      <c r="I78" s="37">
        <f>MIN(I9:I72)</f>
        <v>0</v>
      </c>
      <c r="J78" s="44">
        <f>MIN(J9:J72)</f>
        <v>5.77</v>
      </c>
      <c r="K78" s="44">
        <f>MIN(K9:K72)</f>
        <v>76.0108458462766</v>
      </c>
      <c r="L78" s="37">
        <f>MIN(L9:L72)</f>
        <v>0</v>
      </c>
      <c r="M78" s="37">
        <f>MIN(M9:M72)</f>
        <v>5.794</v>
      </c>
      <c r="N78" s="37">
        <f>MIN(N9:N72)</f>
        <v>75.85749515396253</v>
      </c>
      <c r="O78" s="35"/>
    </row>
    <row r="79" spans="1:15" ht="13.5">
      <c r="A79" s="40" t="s">
        <v>22</v>
      </c>
      <c r="B79" s="39"/>
      <c r="C79" s="46"/>
      <c r="D79" s="49">
        <f>COUNTIF(D9:D72,"&lt;70")</f>
        <v>0</v>
      </c>
      <c r="E79" s="39"/>
      <c r="F79" s="39"/>
      <c r="G79" s="48">
        <f>COUNTIF(G9:G72,"&lt;70")</f>
        <v>0</v>
      </c>
      <c r="H79" s="52"/>
      <c r="I79" s="39"/>
      <c r="J79" s="46"/>
      <c r="K79" s="49">
        <f>COUNTIF(K9:K72,"&lt;70")</f>
        <v>0</v>
      </c>
      <c r="L79" s="39"/>
      <c r="M79" s="39"/>
      <c r="N79" s="48">
        <f>COUNTIF(N9:N72,"&lt;70")</f>
        <v>0</v>
      </c>
      <c r="O79" s="35"/>
    </row>
    <row r="80" spans="1:15" ht="13.5">
      <c r="A80" s="40" t="s">
        <v>23</v>
      </c>
      <c r="B80" s="39"/>
      <c r="C80" s="46"/>
      <c r="D80" s="49">
        <f>COUNTIF(D9:D72,"&gt;80")</f>
        <v>0</v>
      </c>
      <c r="E80" s="39"/>
      <c r="F80" s="39"/>
      <c r="G80" s="48">
        <f>COUNTIF(G9:G72,"&gt;80")</f>
        <v>1</v>
      </c>
      <c r="H80" s="52"/>
      <c r="I80" s="39"/>
      <c r="J80" s="46"/>
      <c r="K80" s="49">
        <f>COUNTIF(K9:K72,"&gt;80")</f>
        <v>1</v>
      </c>
      <c r="L80" s="39"/>
      <c r="M80" s="39"/>
      <c r="N80" s="48">
        <f>COUNTIF(N9:N72,"&gt;80")</f>
        <v>0</v>
      </c>
      <c r="O80" s="35"/>
    </row>
    <row r="81" spans="1:15" ht="13.5">
      <c r="A81" s="42" t="s">
        <v>24</v>
      </c>
      <c r="B81" s="222">
        <f>COUNTIF(B9:B72,"&gt;50")</f>
        <v>0</v>
      </c>
      <c r="C81" s="46"/>
      <c r="D81" s="46"/>
      <c r="E81" s="222">
        <f>COUNTIF(E9:E72,"&gt;50")</f>
        <v>0</v>
      </c>
      <c r="F81" s="39"/>
      <c r="G81" s="39"/>
      <c r="H81" s="52"/>
      <c r="I81" s="222">
        <f>COUNTIF(I9:I72,"&gt;50")</f>
        <v>2</v>
      </c>
      <c r="J81" s="46"/>
      <c r="K81" s="46"/>
      <c r="L81" s="222">
        <f>COUNTIF(L9:L72,"&gt;50")</f>
        <v>0</v>
      </c>
      <c r="M81" s="39"/>
      <c r="N81" s="39"/>
      <c r="O81" s="35"/>
    </row>
    <row r="82" spans="1:15" ht="12.75">
      <c r="A82" s="61" t="s">
        <v>21</v>
      </c>
      <c r="B82" s="36"/>
      <c r="C82" s="47"/>
      <c r="D82" s="47"/>
      <c r="E82" s="36"/>
      <c r="F82" s="36"/>
      <c r="G82" s="36"/>
      <c r="H82" s="53">
        <f>COUNTIF(H9:H72,"s")+COUNTIF(H9:H72,"S&amp;W")</f>
        <v>0</v>
      </c>
      <c r="I82" s="36"/>
      <c r="J82" s="47"/>
      <c r="K82" s="47"/>
      <c r="L82" s="36"/>
      <c r="M82" s="36"/>
      <c r="N82" s="36"/>
      <c r="O82" s="48">
        <f>COUNTIF(O9:O72,"s")+COUNTIF(O9:O72,"S&amp;W")</f>
        <v>0</v>
      </c>
    </row>
    <row r="83" spans="1:15" ht="12.75">
      <c r="A83" s="61" t="s">
        <v>25</v>
      </c>
      <c r="B83" s="36"/>
      <c r="C83" s="47"/>
      <c r="D83" s="47"/>
      <c r="E83" s="36"/>
      <c r="F83" s="36"/>
      <c r="G83" s="36"/>
      <c r="H83" s="53">
        <f>COUNTIF(H9:H72,"W")+COUNTIF(H10:H73,"S&amp;W")</f>
        <v>0</v>
      </c>
      <c r="I83" s="36"/>
      <c r="J83" s="47"/>
      <c r="K83" s="47"/>
      <c r="L83" s="36"/>
      <c r="M83" s="36"/>
      <c r="N83" s="36"/>
      <c r="O83" s="48">
        <f>COUNTIF(O9:O72,"W")+COUNTIF(O10:O73,"S&amp;W")</f>
        <v>4</v>
      </c>
    </row>
  </sheetData>
  <mergeCells count="5">
    <mergeCell ref="D3:E3"/>
    <mergeCell ref="B6:H6"/>
    <mergeCell ref="I6:O6"/>
    <mergeCell ref="B74:H74"/>
    <mergeCell ref="I74:O74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1"/>
  <sheetViews>
    <sheetView tabSelected="1" workbookViewId="0" topLeftCell="A98">
      <selection activeCell="G125" sqref="G125"/>
    </sheetView>
  </sheetViews>
  <sheetFormatPr defaultColWidth="11.421875" defaultRowHeight="12.75"/>
  <sheetData>
    <row r="2" spans="20:21" ht="12.75">
      <c r="T2" s="62" t="s">
        <v>27</v>
      </c>
      <c r="U2" s="62" t="s">
        <v>28</v>
      </c>
    </row>
    <row r="3" spans="20:21" ht="12.75">
      <c r="T3" s="29">
        <v>0</v>
      </c>
      <c r="U3" s="29">
        <v>9</v>
      </c>
    </row>
    <row r="4" spans="20:21" ht="13.5" thickBot="1">
      <c r="T4" s="29">
        <v>10</v>
      </c>
      <c r="U4" s="29">
        <v>9</v>
      </c>
    </row>
    <row r="5" spans="1:21" ht="14.25" thickBot="1" thickTop="1">
      <c r="A5" s="70" t="s">
        <v>62</v>
      </c>
      <c r="B5" s="71"/>
      <c r="C5" s="72" t="s">
        <v>65</v>
      </c>
      <c r="D5" s="73" t="s">
        <v>34</v>
      </c>
      <c r="E5" s="74" t="s">
        <v>55</v>
      </c>
      <c r="F5" s="75" t="s">
        <v>35</v>
      </c>
      <c r="G5" s="76" t="s">
        <v>36</v>
      </c>
      <c r="I5" s="70" t="s">
        <v>62</v>
      </c>
      <c r="J5" s="71"/>
      <c r="K5" s="77"/>
      <c r="L5" s="78" t="s">
        <v>65</v>
      </c>
      <c r="M5" s="73" t="s">
        <v>34</v>
      </c>
      <c r="N5" s="79" t="s">
        <v>51</v>
      </c>
      <c r="O5" s="79"/>
      <c r="P5" s="74"/>
      <c r="Q5" s="75" t="s">
        <v>35</v>
      </c>
      <c r="R5" s="76" t="s">
        <v>36</v>
      </c>
      <c r="T5" s="29">
        <v>30</v>
      </c>
      <c r="U5" s="29">
        <v>8.9</v>
      </c>
    </row>
    <row r="6" spans="1:21" ht="14.25" thickBot="1">
      <c r="A6" s="80" t="s">
        <v>5</v>
      </c>
      <c r="B6" s="81" t="s">
        <v>63</v>
      </c>
      <c r="C6" s="82"/>
      <c r="D6" s="81" t="s">
        <v>64</v>
      </c>
      <c r="E6" s="82"/>
      <c r="F6" s="83" t="s">
        <v>56</v>
      </c>
      <c r="G6" s="84" t="s">
        <v>37</v>
      </c>
      <c r="I6" s="85" t="s">
        <v>5</v>
      </c>
      <c r="J6" s="86" t="s">
        <v>63</v>
      </c>
      <c r="K6" s="87"/>
      <c r="L6" s="88"/>
      <c r="M6" s="86" t="s">
        <v>64</v>
      </c>
      <c r="N6" s="87"/>
      <c r="O6" s="87"/>
      <c r="P6" s="88"/>
      <c r="Q6" s="89" t="s">
        <v>56</v>
      </c>
      <c r="R6" s="90" t="s">
        <v>37</v>
      </c>
      <c r="T6" s="29">
        <v>60</v>
      </c>
      <c r="U6" s="29">
        <v>8.9</v>
      </c>
    </row>
    <row r="7" spans="1:21" ht="15" thickBot="1">
      <c r="A7" s="91" t="s">
        <v>57</v>
      </c>
      <c r="B7" s="92">
        <v>1.7</v>
      </c>
      <c r="C7" s="92">
        <v>75</v>
      </c>
      <c r="D7" s="93">
        <v>18</v>
      </c>
      <c r="E7" s="93">
        <v>1</v>
      </c>
      <c r="F7" s="94"/>
      <c r="G7" s="84"/>
      <c r="I7" s="95"/>
      <c r="J7" s="96" t="s">
        <v>58</v>
      </c>
      <c r="K7" s="97"/>
      <c r="L7" s="98" t="s">
        <v>40</v>
      </c>
      <c r="M7" s="96" t="s">
        <v>59</v>
      </c>
      <c r="N7" s="97"/>
      <c r="O7" s="97"/>
      <c r="P7" s="98" t="s">
        <v>38</v>
      </c>
      <c r="Q7" s="99"/>
      <c r="R7" s="84"/>
      <c r="T7" s="29">
        <v>80</v>
      </c>
      <c r="U7" s="29">
        <v>8.9</v>
      </c>
    </row>
    <row r="8" spans="1:21" ht="14.25" thickBot="1">
      <c r="A8" s="91"/>
      <c r="B8" s="100" t="s">
        <v>29</v>
      </c>
      <c r="C8" s="101"/>
      <c r="D8" s="101"/>
      <c r="E8" s="102"/>
      <c r="F8" s="99"/>
      <c r="G8" s="84"/>
      <c r="I8" s="91"/>
      <c r="J8" s="103" t="s">
        <v>60</v>
      </c>
      <c r="K8" s="104"/>
      <c r="L8" s="105"/>
      <c r="M8" s="103" t="s">
        <v>41</v>
      </c>
      <c r="N8" s="104"/>
      <c r="O8" s="104"/>
      <c r="P8" s="105" t="s">
        <v>38</v>
      </c>
      <c r="Q8" s="99"/>
      <c r="R8" s="84"/>
      <c r="T8" s="29">
        <v>100</v>
      </c>
      <c r="U8" s="29">
        <v>8.9</v>
      </c>
    </row>
    <row r="9" spans="1:21" ht="14.25" thickBot="1">
      <c r="A9" s="106" t="s">
        <v>60</v>
      </c>
      <c r="B9" s="107" t="s">
        <v>42</v>
      </c>
      <c r="C9" s="108" t="s">
        <v>43</v>
      </c>
      <c r="D9" s="107" t="s">
        <v>44</v>
      </c>
      <c r="E9" s="109" t="s">
        <v>45</v>
      </c>
      <c r="F9" s="110" t="s">
        <v>30</v>
      </c>
      <c r="G9" s="111"/>
      <c r="I9" s="106" t="s">
        <v>61</v>
      </c>
      <c r="J9" s="112" t="s">
        <v>66</v>
      </c>
      <c r="K9" s="113" t="s">
        <v>67</v>
      </c>
      <c r="L9" s="113" t="s">
        <v>68</v>
      </c>
      <c r="M9" s="112" t="s">
        <v>41</v>
      </c>
      <c r="N9" s="114" t="s">
        <v>50</v>
      </c>
      <c r="O9" s="115" t="s">
        <v>52</v>
      </c>
      <c r="P9" s="116" t="s">
        <v>38</v>
      </c>
      <c r="Q9" s="110" t="s">
        <v>30</v>
      </c>
      <c r="R9" s="111"/>
      <c r="T9" s="29">
        <v>120</v>
      </c>
      <c r="U9" s="29">
        <v>8.9</v>
      </c>
    </row>
    <row r="10" spans="1:21" ht="12.75">
      <c r="A10" s="117">
        <v>0</v>
      </c>
      <c r="B10" s="118">
        <v>196</v>
      </c>
      <c r="C10" s="119">
        <v>182</v>
      </c>
      <c r="D10" s="120">
        <v>186</v>
      </c>
      <c r="E10" s="119"/>
      <c r="F10" s="121"/>
      <c r="G10" s="122"/>
      <c r="I10" s="117">
        <v>5</v>
      </c>
      <c r="J10" s="118">
        <v>112</v>
      </c>
      <c r="K10" s="123">
        <v>126</v>
      </c>
      <c r="L10" s="119"/>
      <c r="M10" s="120"/>
      <c r="N10" s="124"/>
      <c r="O10" s="125"/>
      <c r="P10" s="119"/>
      <c r="Q10" s="126"/>
      <c r="R10" s="127"/>
      <c r="T10" s="29">
        <v>150</v>
      </c>
      <c r="U10" s="29">
        <v>8.8</v>
      </c>
    </row>
    <row r="11" spans="1:21" ht="12.75">
      <c r="A11" s="128">
        <v>1</v>
      </c>
      <c r="B11" s="129">
        <v>202</v>
      </c>
      <c r="C11" s="130">
        <v>180</v>
      </c>
      <c r="D11" s="131">
        <v>186</v>
      </c>
      <c r="E11" s="130"/>
      <c r="F11" s="132"/>
      <c r="G11" s="133"/>
      <c r="I11" s="128">
        <v>6</v>
      </c>
      <c r="J11" s="129">
        <v>180</v>
      </c>
      <c r="K11" s="134">
        <v>183</v>
      </c>
      <c r="L11" s="130"/>
      <c r="M11" s="131"/>
      <c r="N11" s="135"/>
      <c r="O11" s="136"/>
      <c r="P11" s="130"/>
      <c r="Q11" s="137"/>
      <c r="R11" s="138"/>
      <c r="T11" s="29">
        <v>180</v>
      </c>
      <c r="U11" s="29">
        <v>8.8</v>
      </c>
    </row>
    <row r="12" spans="1:21" ht="12.75">
      <c r="A12" s="128">
        <v>2</v>
      </c>
      <c r="B12" s="129">
        <v>202</v>
      </c>
      <c r="C12" s="130">
        <v>178</v>
      </c>
      <c r="D12" s="131">
        <v>185</v>
      </c>
      <c r="E12" s="130"/>
      <c r="F12" s="132"/>
      <c r="G12" s="133"/>
      <c r="I12" s="128">
        <v>10</v>
      </c>
      <c r="J12" s="129">
        <v>183</v>
      </c>
      <c r="K12" s="134">
        <v>188</v>
      </c>
      <c r="L12" s="130"/>
      <c r="M12" s="131"/>
      <c r="N12" s="135"/>
      <c r="O12" s="134"/>
      <c r="P12" s="130"/>
      <c r="Q12" s="137"/>
      <c r="R12" s="138"/>
      <c r="T12" s="29">
        <v>210</v>
      </c>
      <c r="U12" s="29">
        <v>8.7</v>
      </c>
    </row>
    <row r="13" spans="1:21" ht="12.75">
      <c r="A13" s="128">
        <v>3</v>
      </c>
      <c r="B13" s="129">
        <v>194</v>
      </c>
      <c r="C13" s="130">
        <v>184</v>
      </c>
      <c r="D13" s="131">
        <v>188</v>
      </c>
      <c r="E13" s="130"/>
      <c r="F13" s="132"/>
      <c r="G13" s="133"/>
      <c r="I13" s="128">
        <v>15</v>
      </c>
      <c r="J13" s="129">
        <v>190</v>
      </c>
      <c r="K13" s="134">
        <v>202</v>
      </c>
      <c r="L13" s="130"/>
      <c r="M13" s="131"/>
      <c r="N13" s="135"/>
      <c r="O13" s="134"/>
      <c r="P13" s="130"/>
      <c r="Q13" s="137"/>
      <c r="R13" s="138"/>
      <c r="T13" s="29">
        <v>240</v>
      </c>
      <c r="U13" s="29">
        <v>8.6</v>
      </c>
    </row>
    <row r="14" spans="1:21" ht="12.75">
      <c r="A14" s="128">
        <v>4</v>
      </c>
      <c r="B14" s="129">
        <v>196</v>
      </c>
      <c r="C14" s="130">
        <v>179</v>
      </c>
      <c r="D14" s="131">
        <v>185</v>
      </c>
      <c r="E14" s="130"/>
      <c r="F14" s="132"/>
      <c r="G14" s="133"/>
      <c r="I14" s="128">
        <v>20</v>
      </c>
      <c r="J14" s="129">
        <v>195</v>
      </c>
      <c r="K14" s="134">
        <v>197</v>
      </c>
      <c r="L14" s="130"/>
      <c r="M14" s="131"/>
      <c r="N14" s="135"/>
      <c r="O14" s="134"/>
      <c r="P14" s="130"/>
      <c r="Q14" s="137"/>
      <c r="R14" s="138"/>
      <c r="T14" s="29">
        <v>270</v>
      </c>
      <c r="U14" s="29">
        <v>8.4</v>
      </c>
    </row>
    <row r="15" spans="1:21" ht="12.75">
      <c r="A15" s="128">
        <v>5</v>
      </c>
      <c r="B15" s="129">
        <v>196</v>
      </c>
      <c r="C15" s="130">
        <v>178</v>
      </c>
      <c r="D15" s="131">
        <v>180</v>
      </c>
      <c r="E15" s="130"/>
      <c r="F15" s="132"/>
      <c r="G15" s="133"/>
      <c r="I15" s="128">
        <v>25</v>
      </c>
      <c r="J15" s="129">
        <v>200</v>
      </c>
      <c r="K15" s="134">
        <v>197</v>
      </c>
      <c r="L15" s="130"/>
      <c r="M15" s="131"/>
      <c r="N15" s="135"/>
      <c r="O15" s="134"/>
      <c r="P15" s="130"/>
      <c r="Q15" s="137"/>
      <c r="R15" s="138"/>
      <c r="T15" s="29">
        <v>300</v>
      </c>
      <c r="U15" s="29">
        <v>8.4</v>
      </c>
    </row>
    <row r="16" spans="1:21" ht="12.75">
      <c r="A16" s="128">
        <v>6</v>
      </c>
      <c r="B16" s="129">
        <v>195</v>
      </c>
      <c r="C16" s="130">
        <v>181</v>
      </c>
      <c r="D16" s="131">
        <v>188</v>
      </c>
      <c r="E16" s="130"/>
      <c r="F16" s="132"/>
      <c r="G16" s="133"/>
      <c r="I16" s="128">
        <v>30</v>
      </c>
      <c r="J16" s="129">
        <v>207</v>
      </c>
      <c r="K16" s="134">
        <v>192</v>
      </c>
      <c r="L16" s="130"/>
      <c r="M16" s="131"/>
      <c r="N16" s="135"/>
      <c r="O16" s="134"/>
      <c r="P16" s="130"/>
      <c r="Q16" s="137"/>
      <c r="R16" s="138"/>
      <c r="T16" s="29">
        <v>330</v>
      </c>
      <c r="U16" s="29">
        <v>8.4</v>
      </c>
    </row>
    <row r="17" spans="1:21" ht="12.75">
      <c r="A17" s="128">
        <v>7</v>
      </c>
      <c r="B17" s="129">
        <v>197</v>
      </c>
      <c r="C17" s="130">
        <v>178</v>
      </c>
      <c r="D17" s="131">
        <v>183</v>
      </c>
      <c r="E17" s="130"/>
      <c r="F17" s="132"/>
      <c r="G17" s="133"/>
      <c r="I17" s="128">
        <v>35</v>
      </c>
      <c r="J17" s="129">
        <v>204</v>
      </c>
      <c r="K17" s="134">
        <v>191</v>
      </c>
      <c r="L17" s="130"/>
      <c r="M17" s="131"/>
      <c r="N17" s="135"/>
      <c r="O17" s="134"/>
      <c r="P17" s="130"/>
      <c r="Q17" s="137"/>
      <c r="R17" s="138"/>
      <c r="T17" s="29">
        <v>360</v>
      </c>
      <c r="U17" s="29">
        <v>8.3</v>
      </c>
    </row>
    <row r="18" spans="1:21" ht="12.75">
      <c r="A18" s="128">
        <v>8</v>
      </c>
      <c r="B18" s="129">
        <v>197</v>
      </c>
      <c r="C18" s="130">
        <v>184</v>
      </c>
      <c r="D18" s="131">
        <v>193</v>
      </c>
      <c r="E18" s="130"/>
      <c r="F18" s="132"/>
      <c r="G18" s="133"/>
      <c r="I18" s="128">
        <v>40</v>
      </c>
      <c r="J18" s="129">
        <v>194</v>
      </c>
      <c r="K18" s="134">
        <v>190</v>
      </c>
      <c r="L18" s="130"/>
      <c r="M18" s="131"/>
      <c r="N18" s="135"/>
      <c r="O18" s="134"/>
      <c r="P18" s="130"/>
      <c r="Q18" s="139"/>
      <c r="R18" s="138"/>
      <c r="T18" s="29">
        <v>390</v>
      </c>
      <c r="U18" s="29">
        <v>8.2</v>
      </c>
    </row>
    <row r="19" spans="1:21" ht="12.75">
      <c r="A19" s="128">
        <v>9</v>
      </c>
      <c r="B19" s="129">
        <v>191</v>
      </c>
      <c r="C19" s="130">
        <v>179</v>
      </c>
      <c r="D19" s="131">
        <v>182</v>
      </c>
      <c r="E19" s="130"/>
      <c r="F19" s="132"/>
      <c r="G19" s="133"/>
      <c r="I19" s="128">
        <v>45</v>
      </c>
      <c r="J19" s="129">
        <v>191</v>
      </c>
      <c r="K19" s="134">
        <v>182</v>
      </c>
      <c r="L19" s="130"/>
      <c r="M19" s="131"/>
      <c r="N19" s="135"/>
      <c r="O19" s="134"/>
      <c r="P19" s="130"/>
      <c r="Q19" s="139"/>
      <c r="R19" s="138"/>
      <c r="T19" s="29">
        <v>420</v>
      </c>
      <c r="U19" s="29">
        <v>8.2</v>
      </c>
    </row>
    <row r="20" spans="1:21" ht="12.75">
      <c r="A20" s="128">
        <v>10</v>
      </c>
      <c r="B20" s="129">
        <v>196</v>
      </c>
      <c r="C20" s="130">
        <v>180</v>
      </c>
      <c r="D20" s="131">
        <v>189</v>
      </c>
      <c r="E20" s="130"/>
      <c r="F20" s="132"/>
      <c r="G20" s="133"/>
      <c r="I20" s="128">
        <v>50</v>
      </c>
      <c r="J20" s="129">
        <v>190</v>
      </c>
      <c r="K20" s="134">
        <v>184</v>
      </c>
      <c r="L20" s="130"/>
      <c r="M20" s="131"/>
      <c r="N20" s="135"/>
      <c r="O20" s="134"/>
      <c r="P20" s="130"/>
      <c r="Q20" s="137"/>
      <c r="R20" s="138"/>
      <c r="T20" s="29">
        <v>450</v>
      </c>
      <c r="U20" s="29">
        <v>8</v>
      </c>
    </row>
    <row r="21" spans="1:21" ht="12.75">
      <c r="A21" s="128">
        <v>11</v>
      </c>
      <c r="B21" s="129">
        <v>202</v>
      </c>
      <c r="C21" s="130">
        <v>179</v>
      </c>
      <c r="D21" s="131">
        <v>187</v>
      </c>
      <c r="E21" s="130"/>
      <c r="F21" s="132"/>
      <c r="G21" s="133"/>
      <c r="I21" s="128">
        <v>55</v>
      </c>
      <c r="J21" s="129">
        <v>186</v>
      </c>
      <c r="K21" s="134">
        <v>186</v>
      </c>
      <c r="L21" s="130"/>
      <c r="M21" s="131"/>
      <c r="N21" s="135"/>
      <c r="O21" s="134"/>
      <c r="P21" s="130"/>
      <c r="Q21" s="140"/>
      <c r="R21" s="138"/>
      <c r="T21" s="29">
        <v>480</v>
      </c>
      <c r="U21" s="29">
        <v>7.9</v>
      </c>
    </row>
    <row r="22" spans="1:18" ht="12.75">
      <c r="A22" s="128">
        <v>12</v>
      </c>
      <c r="B22" s="129">
        <v>194</v>
      </c>
      <c r="C22" s="130">
        <v>185</v>
      </c>
      <c r="D22" s="131">
        <v>187</v>
      </c>
      <c r="E22" s="130"/>
      <c r="F22" s="132"/>
      <c r="G22" s="133"/>
      <c r="I22" s="128">
        <v>60</v>
      </c>
      <c r="J22" s="129">
        <v>184</v>
      </c>
      <c r="K22" s="134">
        <v>182</v>
      </c>
      <c r="L22" s="130"/>
      <c r="M22" s="131"/>
      <c r="N22" s="135"/>
      <c r="O22" s="134"/>
      <c r="P22" s="130"/>
      <c r="Q22" s="139"/>
      <c r="R22" s="138"/>
    </row>
    <row r="23" spans="1:18" ht="12.75">
      <c r="A23" s="128">
        <v>13</v>
      </c>
      <c r="B23" s="129">
        <v>197</v>
      </c>
      <c r="C23" s="130">
        <v>181</v>
      </c>
      <c r="D23" s="131">
        <v>181</v>
      </c>
      <c r="E23" s="130"/>
      <c r="F23" s="132"/>
      <c r="G23" s="133"/>
      <c r="I23" s="128">
        <v>65</v>
      </c>
      <c r="J23" s="129">
        <v>187</v>
      </c>
      <c r="K23" s="134">
        <v>174</v>
      </c>
      <c r="L23" s="130"/>
      <c r="M23" s="131"/>
      <c r="N23" s="135"/>
      <c r="O23" s="134"/>
      <c r="P23" s="130"/>
      <c r="Q23" s="139"/>
      <c r="R23" s="138"/>
    </row>
    <row r="24" spans="1:18" ht="12.75">
      <c r="A24" s="128">
        <v>14</v>
      </c>
      <c r="B24" s="129">
        <v>194</v>
      </c>
      <c r="C24" s="130">
        <v>180</v>
      </c>
      <c r="D24" s="131">
        <v>186</v>
      </c>
      <c r="E24" s="130"/>
      <c r="F24" s="132"/>
      <c r="G24" s="133"/>
      <c r="I24" s="128">
        <v>70</v>
      </c>
      <c r="J24" s="129">
        <v>188</v>
      </c>
      <c r="K24" s="134">
        <v>180</v>
      </c>
      <c r="L24" s="130"/>
      <c r="M24" s="131"/>
      <c r="N24" s="135"/>
      <c r="O24" s="134"/>
      <c r="P24" s="130"/>
      <c r="Q24" s="139"/>
      <c r="R24" s="138"/>
    </row>
    <row r="25" spans="1:18" ht="12.75">
      <c r="A25" s="128">
        <v>15</v>
      </c>
      <c r="B25" s="129">
        <v>192</v>
      </c>
      <c r="C25" s="130">
        <v>182</v>
      </c>
      <c r="D25" s="131">
        <v>191</v>
      </c>
      <c r="E25" s="130"/>
      <c r="F25" s="132"/>
      <c r="G25" s="133"/>
      <c r="I25" s="128">
        <v>75</v>
      </c>
      <c r="J25" s="129">
        <v>182</v>
      </c>
      <c r="K25" s="134">
        <v>178</v>
      </c>
      <c r="L25" s="130"/>
      <c r="M25" s="131"/>
      <c r="N25" s="135"/>
      <c r="O25" s="134"/>
      <c r="P25" s="130"/>
      <c r="Q25" s="139"/>
      <c r="R25" s="138"/>
    </row>
    <row r="26" spans="1:18" ht="12.75">
      <c r="A26" s="128">
        <v>16</v>
      </c>
      <c r="B26" s="129">
        <v>195</v>
      </c>
      <c r="C26" s="130">
        <v>184</v>
      </c>
      <c r="D26" s="131">
        <v>191</v>
      </c>
      <c r="E26" s="130"/>
      <c r="F26" s="132"/>
      <c r="G26" s="133"/>
      <c r="I26" s="128">
        <v>80</v>
      </c>
      <c r="J26" s="129">
        <v>188</v>
      </c>
      <c r="K26" s="134">
        <v>187</v>
      </c>
      <c r="L26" s="130"/>
      <c r="M26" s="131"/>
      <c r="N26" s="135"/>
      <c r="O26" s="134"/>
      <c r="P26" s="130"/>
      <c r="Q26" s="137"/>
      <c r="R26" s="138"/>
    </row>
    <row r="27" spans="1:18" ht="12.75">
      <c r="A27" s="128">
        <v>17</v>
      </c>
      <c r="B27" s="129">
        <v>205</v>
      </c>
      <c r="C27" s="130">
        <v>186</v>
      </c>
      <c r="D27" s="131">
        <v>192</v>
      </c>
      <c r="E27" s="130"/>
      <c r="F27" s="132"/>
      <c r="G27" s="133"/>
      <c r="I27" s="128">
        <v>85</v>
      </c>
      <c r="J27" s="129">
        <v>170</v>
      </c>
      <c r="K27" s="134">
        <v>174</v>
      </c>
      <c r="L27" s="130"/>
      <c r="M27" s="131"/>
      <c r="N27" s="135"/>
      <c r="O27" s="134"/>
      <c r="P27" s="130"/>
      <c r="Q27" s="140"/>
      <c r="R27" s="138"/>
    </row>
    <row r="28" spans="1:18" ht="12.75">
      <c r="A28" s="128">
        <v>18</v>
      </c>
      <c r="B28" s="129">
        <v>201</v>
      </c>
      <c r="C28" s="130">
        <v>187</v>
      </c>
      <c r="D28" s="131">
        <v>188</v>
      </c>
      <c r="E28" s="130"/>
      <c r="F28" s="132"/>
      <c r="G28" s="133"/>
      <c r="I28" s="128">
        <v>86</v>
      </c>
      <c r="J28" s="129">
        <v>99</v>
      </c>
      <c r="K28" s="134">
        <v>107</v>
      </c>
      <c r="L28" s="130"/>
      <c r="M28" s="131"/>
      <c r="N28" s="141"/>
      <c r="O28" s="134"/>
      <c r="P28" s="130"/>
      <c r="Q28" s="137"/>
      <c r="R28" s="138"/>
    </row>
    <row r="29" spans="1:18" ht="12.75">
      <c r="A29" s="128">
        <v>19</v>
      </c>
      <c r="B29" s="129">
        <v>199</v>
      </c>
      <c r="C29" s="130">
        <v>189</v>
      </c>
      <c r="D29" s="131">
        <v>191</v>
      </c>
      <c r="E29" s="130"/>
      <c r="F29" s="132"/>
      <c r="G29" s="133"/>
      <c r="I29" s="128">
        <v>90</v>
      </c>
      <c r="J29" s="129">
        <v>191</v>
      </c>
      <c r="K29" s="134">
        <v>180</v>
      </c>
      <c r="L29" s="130"/>
      <c r="M29" s="142"/>
      <c r="N29" s="135"/>
      <c r="O29" s="143"/>
      <c r="P29" s="130"/>
      <c r="Q29" s="140"/>
      <c r="R29" s="138"/>
    </row>
    <row r="30" spans="1:18" ht="12.75">
      <c r="A30" s="128">
        <v>20</v>
      </c>
      <c r="B30" s="129">
        <v>205</v>
      </c>
      <c r="C30" s="130">
        <v>185</v>
      </c>
      <c r="D30" s="131">
        <v>195</v>
      </c>
      <c r="E30" s="130"/>
      <c r="F30" s="132"/>
      <c r="G30" s="133"/>
      <c r="I30" s="128">
        <v>95</v>
      </c>
      <c r="J30" s="129">
        <v>188</v>
      </c>
      <c r="K30" s="134">
        <v>180</v>
      </c>
      <c r="L30" s="130"/>
      <c r="M30" s="131"/>
      <c r="N30" s="135"/>
      <c r="O30" s="134"/>
      <c r="P30" s="130"/>
      <c r="Q30" s="137"/>
      <c r="R30" s="138"/>
    </row>
    <row r="31" spans="1:18" ht="12.75">
      <c r="A31" s="128">
        <v>21</v>
      </c>
      <c r="B31" s="129">
        <v>197</v>
      </c>
      <c r="C31" s="130">
        <v>181</v>
      </c>
      <c r="D31" s="131">
        <v>189</v>
      </c>
      <c r="E31" s="130"/>
      <c r="F31" s="132"/>
      <c r="G31" s="133"/>
      <c r="I31" s="128">
        <v>100</v>
      </c>
      <c r="J31" s="129">
        <v>192</v>
      </c>
      <c r="K31" s="134">
        <v>178</v>
      </c>
      <c r="L31" s="130"/>
      <c r="M31" s="144"/>
      <c r="N31" s="135"/>
      <c r="O31" s="136"/>
      <c r="P31" s="130"/>
      <c r="Q31" s="140"/>
      <c r="R31" s="138"/>
    </row>
    <row r="32" spans="1:18" ht="12.75">
      <c r="A32" s="128">
        <v>22</v>
      </c>
      <c r="B32" s="129">
        <v>201</v>
      </c>
      <c r="C32" s="130">
        <v>185</v>
      </c>
      <c r="D32" s="131">
        <v>190</v>
      </c>
      <c r="E32" s="130"/>
      <c r="F32" s="132"/>
      <c r="G32" s="133"/>
      <c r="I32" s="128">
        <v>105</v>
      </c>
      <c r="J32" s="129">
        <v>194</v>
      </c>
      <c r="K32" s="134">
        <v>171</v>
      </c>
      <c r="L32" s="130"/>
      <c r="M32" s="131"/>
      <c r="N32" s="141"/>
      <c r="O32" s="134"/>
      <c r="P32" s="130"/>
      <c r="Q32" s="139"/>
      <c r="R32" s="138"/>
    </row>
    <row r="33" spans="1:18" ht="12.75">
      <c r="A33" s="128">
        <v>23</v>
      </c>
      <c r="B33" s="129">
        <v>200</v>
      </c>
      <c r="C33" s="130">
        <v>188</v>
      </c>
      <c r="D33" s="131">
        <v>191</v>
      </c>
      <c r="E33" s="130"/>
      <c r="F33" s="132"/>
      <c r="G33" s="133"/>
      <c r="I33" s="128">
        <v>110</v>
      </c>
      <c r="J33" s="129">
        <v>184</v>
      </c>
      <c r="K33" s="134">
        <v>172</v>
      </c>
      <c r="L33" s="130"/>
      <c r="M33" s="131"/>
      <c r="N33" s="135"/>
      <c r="O33" s="134"/>
      <c r="P33" s="130"/>
      <c r="Q33" s="139"/>
      <c r="R33" s="138"/>
    </row>
    <row r="34" spans="1:18" ht="12.75">
      <c r="A34" s="128">
        <v>24</v>
      </c>
      <c r="B34" s="129">
        <v>199</v>
      </c>
      <c r="C34" s="130">
        <v>184</v>
      </c>
      <c r="D34" s="131">
        <v>193</v>
      </c>
      <c r="E34" s="130"/>
      <c r="F34" s="132"/>
      <c r="G34" s="133"/>
      <c r="I34" s="128">
        <v>115</v>
      </c>
      <c r="J34" s="129">
        <v>193</v>
      </c>
      <c r="K34" s="134">
        <v>179</v>
      </c>
      <c r="L34" s="130"/>
      <c r="M34" s="131"/>
      <c r="N34" s="135"/>
      <c r="O34" s="134"/>
      <c r="P34" s="130"/>
      <c r="Q34" s="139"/>
      <c r="R34" s="138"/>
    </row>
    <row r="35" spans="1:18" ht="12.75">
      <c r="A35" s="128">
        <v>25</v>
      </c>
      <c r="B35" s="129">
        <v>197</v>
      </c>
      <c r="C35" s="130">
        <v>188</v>
      </c>
      <c r="D35" s="131">
        <v>188</v>
      </c>
      <c r="E35" s="130"/>
      <c r="F35" s="132"/>
      <c r="G35" s="133"/>
      <c r="I35" s="128">
        <v>120</v>
      </c>
      <c r="J35" s="129">
        <v>196</v>
      </c>
      <c r="K35" s="134">
        <v>185</v>
      </c>
      <c r="L35" s="130"/>
      <c r="M35" s="131"/>
      <c r="N35" s="135"/>
      <c r="O35" s="134"/>
      <c r="P35" s="130"/>
      <c r="Q35" s="139"/>
      <c r="R35" s="138"/>
    </row>
    <row r="36" spans="1:18" ht="12.75">
      <c r="A36" s="128">
        <v>26</v>
      </c>
      <c r="B36" s="129">
        <v>198</v>
      </c>
      <c r="C36" s="130">
        <v>188</v>
      </c>
      <c r="D36" s="131">
        <v>197</v>
      </c>
      <c r="E36" s="130"/>
      <c r="F36" s="132"/>
      <c r="G36" s="133"/>
      <c r="I36" s="128">
        <v>125</v>
      </c>
      <c r="J36" s="129">
        <v>191</v>
      </c>
      <c r="K36" s="134">
        <v>180</v>
      </c>
      <c r="L36" s="130"/>
      <c r="M36" s="131"/>
      <c r="N36" s="135"/>
      <c r="O36" s="134"/>
      <c r="P36" s="130"/>
      <c r="Q36" s="137"/>
      <c r="R36" s="138"/>
    </row>
    <row r="37" spans="1:18" ht="12.75">
      <c r="A37" s="128">
        <v>27</v>
      </c>
      <c r="B37" s="129">
        <v>200</v>
      </c>
      <c r="C37" s="130">
        <v>184</v>
      </c>
      <c r="D37" s="131">
        <v>189</v>
      </c>
      <c r="E37" s="130"/>
      <c r="F37" s="132"/>
      <c r="G37" s="133"/>
      <c r="I37" s="128">
        <v>130</v>
      </c>
      <c r="J37" s="129">
        <v>195</v>
      </c>
      <c r="K37" s="134">
        <v>182</v>
      </c>
      <c r="L37" s="130"/>
      <c r="M37" s="131"/>
      <c r="N37" s="135"/>
      <c r="O37" s="134"/>
      <c r="P37" s="130"/>
      <c r="Q37" s="139"/>
      <c r="R37" s="138"/>
    </row>
    <row r="38" spans="1:18" ht="12.75">
      <c r="A38" s="128">
        <v>28</v>
      </c>
      <c r="B38" s="129">
        <v>203</v>
      </c>
      <c r="C38" s="130">
        <v>189</v>
      </c>
      <c r="D38" s="131">
        <v>188</v>
      </c>
      <c r="E38" s="130"/>
      <c r="F38" s="132"/>
      <c r="G38" s="133"/>
      <c r="I38" s="128">
        <v>135</v>
      </c>
      <c r="J38" s="129">
        <v>196</v>
      </c>
      <c r="K38" s="134">
        <v>187</v>
      </c>
      <c r="L38" s="130"/>
      <c r="M38" s="131"/>
      <c r="N38" s="135"/>
      <c r="O38" s="134"/>
      <c r="P38" s="130"/>
      <c r="Q38" s="139"/>
      <c r="R38" s="138"/>
    </row>
    <row r="39" spans="1:18" ht="12.75">
      <c r="A39" s="128">
        <v>29</v>
      </c>
      <c r="B39" s="129">
        <v>195</v>
      </c>
      <c r="C39" s="130">
        <v>183</v>
      </c>
      <c r="D39" s="131">
        <v>187</v>
      </c>
      <c r="E39" s="130"/>
      <c r="F39" s="132"/>
      <c r="G39" s="133"/>
      <c r="I39" s="128">
        <v>140</v>
      </c>
      <c r="J39" s="129">
        <v>189</v>
      </c>
      <c r="K39" s="134">
        <v>179</v>
      </c>
      <c r="L39" s="130"/>
      <c r="M39" s="131"/>
      <c r="N39" s="135"/>
      <c r="O39" s="134"/>
      <c r="P39" s="130"/>
      <c r="Q39" s="137"/>
      <c r="R39" s="138"/>
    </row>
    <row r="40" spans="1:18" ht="12.75">
      <c r="A40" s="128">
        <v>30</v>
      </c>
      <c r="B40" s="129">
        <v>199</v>
      </c>
      <c r="C40" s="130">
        <v>188</v>
      </c>
      <c r="D40" s="131">
        <v>190</v>
      </c>
      <c r="E40" s="130"/>
      <c r="F40" s="132"/>
      <c r="G40" s="133"/>
      <c r="I40" s="128">
        <v>145</v>
      </c>
      <c r="J40" s="129">
        <v>188</v>
      </c>
      <c r="K40" s="134">
        <v>193</v>
      </c>
      <c r="L40" s="130"/>
      <c r="M40" s="131"/>
      <c r="N40" s="135"/>
      <c r="O40" s="134"/>
      <c r="P40" s="130"/>
      <c r="Q40" s="139"/>
      <c r="R40" s="138"/>
    </row>
    <row r="41" spans="1:18" ht="12.75">
      <c r="A41" s="128">
        <v>31</v>
      </c>
      <c r="B41" s="129">
        <v>197</v>
      </c>
      <c r="C41" s="130">
        <v>187</v>
      </c>
      <c r="D41" s="131">
        <v>192</v>
      </c>
      <c r="E41" s="130"/>
      <c r="F41" s="132"/>
      <c r="G41" s="133"/>
      <c r="I41" s="128">
        <v>150</v>
      </c>
      <c r="J41" s="129">
        <v>196</v>
      </c>
      <c r="K41" s="134">
        <v>183</v>
      </c>
      <c r="L41" s="130"/>
      <c r="M41" s="131"/>
      <c r="N41" s="135"/>
      <c r="O41" s="134"/>
      <c r="P41" s="130"/>
      <c r="Q41" s="137"/>
      <c r="R41" s="138"/>
    </row>
    <row r="42" spans="1:18" ht="12.75">
      <c r="A42" s="128">
        <v>32</v>
      </c>
      <c r="B42" s="129">
        <v>192</v>
      </c>
      <c r="C42" s="130">
        <v>180</v>
      </c>
      <c r="D42" s="131">
        <v>189</v>
      </c>
      <c r="E42" s="130"/>
      <c r="F42" s="132"/>
      <c r="G42" s="133"/>
      <c r="I42" s="128">
        <v>155</v>
      </c>
      <c r="J42" s="129">
        <v>194</v>
      </c>
      <c r="K42" s="134">
        <v>186</v>
      </c>
      <c r="L42" s="130"/>
      <c r="M42" s="131"/>
      <c r="N42" s="135"/>
      <c r="O42" s="134"/>
      <c r="P42" s="130"/>
      <c r="Q42" s="137"/>
      <c r="R42" s="138"/>
    </row>
    <row r="43" spans="1:18" ht="12.75">
      <c r="A43" s="128">
        <v>33</v>
      </c>
      <c r="B43" s="129">
        <v>198</v>
      </c>
      <c r="C43" s="130">
        <v>181</v>
      </c>
      <c r="D43" s="131">
        <v>190</v>
      </c>
      <c r="E43" s="130"/>
      <c r="F43" s="132"/>
      <c r="G43" s="133"/>
      <c r="I43" s="128">
        <v>160</v>
      </c>
      <c r="J43" s="129">
        <v>199</v>
      </c>
      <c r="K43" s="134">
        <v>189</v>
      </c>
      <c r="L43" s="130"/>
      <c r="M43" s="131"/>
      <c r="N43" s="135"/>
      <c r="O43" s="134"/>
      <c r="P43" s="130"/>
      <c r="Q43" s="137"/>
      <c r="R43" s="138"/>
    </row>
    <row r="44" spans="1:18" ht="12.75">
      <c r="A44" s="128">
        <v>34</v>
      </c>
      <c r="B44" s="129">
        <v>192</v>
      </c>
      <c r="C44" s="145">
        <v>179</v>
      </c>
      <c r="D44" s="131">
        <v>188</v>
      </c>
      <c r="E44" s="130"/>
      <c r="F44" s="132"/>
      <c r="G44" s="133"/>
      <c r="I44" s="128">
        <v>165</v>
      </c>
      <c r="J44" s="129">
        <v>198</v>
      </c>
      <c r="K44" s="134">
        <v>190</v>
      </c>
      <c r="L44" s="130"/>
      <c r="M44" s="131"/>
      <c r="N44" s="135"/>
      <c r="O44" s="134"/>
      <c r="P44" s="130"/>
      <c r="Q44" s="137"/>
      <c r="R44" s="138"/>
    </row>
    <row r="45" spans="1:18" ht="12.75">
      <c r="A45" s="128">
        <v>35</v>
      </c>
      <c r="B45" s="129">
        <v>194</v>
      </c>
      <c r="C45" s="130">
        <v>180</v>
      </c>
      <c r="D45" s="131">
        <v>186</v>
      </c>
      <c r="E45" s="130"/>
      <c r="F45" s="132"/>
      <c r="G45" s="133"/>
      <c r="I45" s="128">
        <v>166</v>
      </c>
      <c r="J45" s="129">
        <v>158</v>
      </c>
      <c r="K45" s="134">
        <v>153</v>
      </c>
      <c r="L45" s="130"/>
      <c r="M45" s="131"/>
      <c r="N45" s="135"/>
      <c r="O45" s="134"/>
      <c r="P45" s="130"/>
      <c r="Q45" s="137"/>
      <c r="R45" s="138"/>
    </row>
    <row r="46" spans="1:18" ht="12.75">
      <c r="A46" s="128">
        <v>36</v>
      </c>
      <c r="B46" s="129">
        <v>193</v>
      </c>
      <c r="C46" s="130">
        <v>180</v>
      </c>
      <c r="D46" s="131">
        <v>184</v>
      </c>
      <c r="E46" s="130"/>
      <c r="F46" s="132"/>
      <c r="G46" s="133"/>
      <c r="I46" s="128">
        <v>166.5</v>
      </c>
      <c r="J46" s="129">
        <v>94</v>
      </c>
      <c r="K46" s="134">
        <v>104</v>
      </c>
      <c r="L46" s="130"/>
      <c r="M46" s="131"/>
      <c r="N46" s="135"/>
      <c r="O46" s="134"/>
      <c r="P46" s="130"/>
      <c r="Q46" s="137"/>
      <c r="R46" s="138"/>
    </row>
    <row r="47" spans="1:18" ht="12.75">
      <c r="A47" s="128">
        <v>37</v>
      </c>
      <c r="B47" s="129">
        <v>196</v>
      </c>
      <c r="C47" s="130">
        <v>182</v>
      </c>
      <c r="D47" s="131">
        <v>192</v>
      </c>
      <c r="E47" s="130"/>
      <c r="F47" s="132"/>
      <c r="G47" s="133"/>
      <c r="I47" s="128">
        <v>167</v>
      </c>
      <c r="J47" s="129">
        <v>121</v>
      </c>
      <c r="K47" s="134">
        <v>121</v>
      </c>
      <c r="L47" s="130"/>
      <c r="M47" s="131"/>
      <c r="N47" s="135"/>
      <c r="O47" s="134"/>
      <c r="P47" s="130"/>
      <c r="Q47" s="140"/>
      <c r="R47" s="138"/>
    </row>
    <row r="48" spans="1:18" ht="12.75">
      <c r="A48" s="128">
        <v>38</v>
      </c>
      <c r="B48" s="129">
        <v>193</v>
      </c>
      <c r="C48" s="130">
        <v>186</v>
      </c>
      <c r="D48" s="131">
        <v>188</v>
      </c>
      <c r="E48" s="130"/>
      <c r="F48" s="132"/>
      <c r="G48" s="133"/>
      <c r="I48" s="128">
        <v>170</v>
      </c>
      <c r="J48" s="129">
        <v>197</v>
      </c>
      <c r="K48" s="134">
        <v>188</v>
      </c>
      <c r="L48" s="130"/>
      <c r="M48" s="131"/>
      <c r="N48" s="135"/>
      <c r="O48" s="134"/>
      <c r="P48" s="130"/>
      <c r="Q48" s="137"/>
      <c r="R48" s="138"/>
    </row>
    <row r="49" spans="1:18" ht="12.75">
      <c r="A49" s="128">
        <v>39</v>
      </c>
      <c r="B49" s="129">
        <v>201</v>
      </c>
      <c r="C49" s="130">
        <v>181</v>
      </c>
      <c r="D49" s="131">
        <v>191</v>
      </c>
      <c r="E49" s="130"/>
      <c r="F49" s="132"/>
      <c r="G49" s="133"/>
      <c r="I49" s="128">
        <v>175</v>
      </c>
      <c r="J49" s="129">
        <v>201</v>
      </c>
      <c r="K49" s="134">
        <v>192</v>
      </c>
      <c r="L49" s="130"/>
      <c r="M49" s="131"/>
      <c r="N49" s="135"/>
      <c r="O49" s="134"/>
      <c r="P49" s="130"/>
      <c r="Q49" s="137"/>
      <c r="R49" s="138"/>
    </row>
    <row r="50" spans="1:18" ht="12.75">
      <c r="A50" s="128">
        <v>40</v>
      </c>
      <c r="B50" s="129">
        <v>198</v>
      </c>
      <c r="C50" s="130">
        <v>182</v>
      </c>
      <c r="D50" s="131">
        <v>191</v>
      </c>
      <c r="E50" s="130"/>
      <c r="F50" s="132"/>
      <c r="G50" s="133"/>
      <c r="I50" s="128">
        <v>180</v>
      </c>
      <c r="J50" s="129">
        <v>195</v>
      </c>
      <c r="K50" s="134">
        <v>192</v>
      </c>
      <c r="L50" s="130"/>
      <c r="M50" s="131"/>
      <c r="N50" s="135"/>
      <c r="O50" s="134"/>
      <c r="P50" s="130"/>
      <c r="Q50" s="137"/>
      <c r="R50" s="138"/>
    </row>
    <row r="51" spans="1:18" ht="12.75">
      <c r="A51" s="128">
        <v>41</v>
      </c>
      <c r="B51" s="129">
        <v>196</v>
      </c>
      <c r="C51" s="130">
        <v>184</v>
      </c>
      <c r="D51" s="131">
        <v>188</v>
      </c>
      <c r="E51" s="130"/>
      <c r="F51" s="132"/>
      <c r="G51" s="133"/>
      <c r="I51" s="128">
        <v>185</v>
      </c>
      <c r="J51" s="129">
        <v>202</v>
      </c>
      <c r="K51" s="134">
        <v>197</v>
      </c>
      <c r="L51" s="130"/>
      <c r="M51" s="131"/>
      <c r="N51" s="135"/>
      <c r="O51" s="134"/>
      <c r="P51" s="130"/>
      <c r="Q51" s="137"/>
      <c r="R51" s="138"/>
    </row>
    <row r="52" spans="1:18" ht="12.75">
      <c r="A52" s="128">
        <v>42</v>
      </c>
      <c r="B52" s="129">
        <v>194</v>
      </c>
      <c r="C52" s="130">
        <v>182</v>
      </c>
      <c r="D52" s="131">
        <v>191</v>
      </c>
      <c r="E52" s="130"/>
      <c r="F52" s="132"/>
      <c r="G52" s="133"/>
      <c r="I52" s="128">
        <v>190</v>
      </c>
      <c r="J52" s="129">
        <v>205</v>
      </c>
      <c r="K52" s="134">
        <v>201</v>
      </c>
      <c r="L52" s="130"/>
      <c r="M52" s="131"/>
      <c r="N52" s="135"/>
      <c r="O52" s="134"/>
      <c r="P52" s="130"/>
      <c r="Q52" s="140"/>
      <c r="R52" s="138"/>
    </row>
    <row r="53" spans="1:18" ht="12.75">
      <c r="A53" s="128">
        <v>43</v>
      </c>
      <c r="B53" s="129">
        <v>197</v>
      </c>
      <c r="C53" s="130">
        <v>181</v>
      </c>
      <c r="D53" s="131">
        <v>184</v>
      </c>
      <c r="E53" s="130"/>
      <c r="F53" s="132"/>
      <c r="G53" s="133"/>
      <c r="I53" s="128">
        <v>195</v>
      </c>
      <c r="J53" s="129">
        <v>203</v>
      </c>
      <c r="K53" s="134">
        <v>210</v>
      </c>
      <c r="L53" s="130"/>
      <c r="M53" s="131"/>
      <c r="N53" s="135"/>
      <c r="O53" s="134"/>
      <c r="P53" s="146"/>
      <c r="Q53" s="137"/>
      <c r="R53" s="138"/>
    </row>
    <row r="54" spans="1:18" ht="12.75">
      <c r="A54" s="128">
        <v>44</v>
      </c>
      <c r="B54" s="129">
        <v>186</v>
      </c>
      <c r="C54" s="130">
        <v>178</v>
      </c>
      <c r="D54" s="131">
        <v>190</v>
      </c>
      <c r="E54" s="130"/>
      <c r="F54" s="132"/>
      <c r="G54" s="133"/>
      <c r="I54" s="128">
        <v>200</v>
      </c>
      <c r="J54" s="129">
        <v>212</v>
      </c>
      <c r="K54" s="134">
        <v>209</v>
      </c>
      <c r="L54" s="130"/>
      <c r="M54" s="131"/>
      <c r="N54" s="135"/>
      <c r="O54" s="136"/>
      <c r="P54" s="130"/>
      <c r="Q54" s="137"/>
      <c r="R54" s="138"/>
    </row>
    <row r="55" spans="1:18" ht="12.75">
      <c r="A55" s="128">
        <v>45</v>
      </c>
      <c r="B55" s="129">
        <v>199</v>
      </c>
      <c r="C55" s="130">
        <v>180</v>
      </c>
      <c r="D55" s="147">
        <v>186</v>
      </c>
      <c r="E55" s="130"/>
      <c r="F55" s="132"/>
      <c r="G55" s="133"/>
      <c r="I55" s="128">
        <v>205</v>
      </c>
      <c r="J55" s="129">
        <v>208</v>
      </c>
      <c r="K55" s="134">
        <v>207</v>
      </c>
      <c r="L55" s="130"/>
      <c r="M55" s="142"/>
      <c r="N55" s="135"/>
      <c r="O55" s="134"/>
      <c r="P55" s="130"/>
      <c r="Q55" s="137"/>
      <c r="R55" s="138"/>
    </row>
    <row r="56" spans="1:18" ht="12.75">
      <c r="A56" s="128">
        <v>46</v>
      </c>
      <c r="B56" s="129">
        <v>194</v>
      </c>
      <c r="C56" s="130">
        <v>174</v>
      </c>
      <c r="D56" s="131">
        <v>187</v>
      </c>
      <c r="E56" s="130"/>
      <c r="F56" s="132"/>
      <c r="G56" s="133"/>
      <c r="I56" s="128">
        <v>210</v>
      </c>
      <c r="J56" s="129">
        <v>206</v>
      </c>
      <c r="K56" s="134">
        <v>208</v>
      </c>
      <c r="L56" s="130"/>
      <c r="M56" s="131"/>
      <c r="N56" s="135"/>
      <c r="O56" s="134"/>
      <c r="P56" s="130"/>
      <c r="Q56" s="137"/>
      <c r="R56" s="138"/>
    </row>
    <row r="57" spans="1:18" ht="12.75">
      <c r="A57" s="128">
        <v>47</v>
      </c>
      <c r="B57" s="129">
        <v>196</v>
      </c>
      <c r="C57" s="130">
        <v>172</v>
      </c>
      <c r="D57" s="131">
        <v>188</v>
      </c>
      <c r="E57" s="130"/>
      <c r="F57" s="132"/>
      <c r="G57" s="133"/>
      <c r="I57" s="128">
        <v>215</v>
      </c>
      <c r="J57" s="129">
        <v>208</v>
      </c>
      <c r="K57" s="134">
        <v>202</v>
      </c>
      <c r="L57" s="130"/>
      <c r="M57" s="142"/>
      <c r="N57" s="135"/>
      <c r="O57" s="136"/>
      <c r="P57" s="130"/>
      <c r="Q57" s="137"/>
      <c r="R57" s="138"/>
    </row>
    <row r="58" spans="1:18" ht="12.75">
      <c r="A58" s="128">
        <v>48</v>
      </c>
      <c r="B58" s="129">
        <v>204</v>
      </c>
      <c r="C58" s="130">
        <v>183</v>
      </c>
      <c r="D58" s="131">
        <v>196</v>
      </c>
      <c r="E58" s="130"/>
      <c r="F58" s="132"/>
      <c r="G58" s="133"/>
      <c r="I58" s="128">
        <v>220</v>
      </c>
      <c r="J58" s="129">
        <v>205</v>
      </c>
      <c r="K58" s="134">
        <v>200</v>
      </c>
      <c r="L58" s="130"/>
      <c r="M58" s="131"/>
      <c r="N58" s="135"/>
      <c r="O58" s="134"/>
      <c r="P58" s="148"/>
      <c r="Q58" s="137"/>
      <c r="R58" s="138"/>
    </row>
    <row r="59" spans="1:18" ht="12.75">
      <c r="A59" s="128">
        <v>49</v>
      </c>
      <c r="B59" s="129">
        <v>202</v>
      </c>
      <c r="C59" s="130">
        <v>182</v>
      </c>
      <c r="D59" s="131">
        <v>193</v>
      </c>
      <c r="E59" s="130"/>
      <c r="F59" s="132"/>
      <c r="G59" s="133"/>
      <c r="I59" s="128">
        <v>225</v>
      </c>
      <c r="J59" s="129">
        <v>208</v>
      </c>
      <c r="K59" s="134">
        <v>201</v>
      </c>
      <c r="L59" s="130"/>
      <c r="M59" s="131"/>
      <c r="N59" s="135"/>
      <c r="O59" s="134"/>
      <c r="P59" s="130"/>
      <c r="Q59" s="137"/>
      <c r="R59" s="138"/>
    </row>
    <row r="60" spans="1:18" ht="12.75">
      <c r="A60" s="128">
        <v>50</v>
      </c>
      <c r="B60" s="129">
        <v>209</v>
      </c>
      <c r="C60" s="130">
        <v>185</v>
      </c>
      <c r="D60" s="131">
        <v>194</v>
      </c>
      <c r="E60" s="130"/>
      <c r="F60" s="132"/>
      <c r="G60" s="133"/>
      <c r="I60" s="128">
        <v>230</v>
      </c>
      <c r="J60" s="129">
        <v>206</v>
      </c>
      <c r="K60" s="134">
        <v>197</v>
      </c>
      <c r="L60" s="130"/>
      <c r="M60" s="144"/>
      <c r="N60" s="141"/>
      <c r="O60" s="149"/>
      <c r="P60" s="130"/>
      <c r="Q60" s="137"/>
      <c r="R60" s="138"/>
    </row>
    <row r="61" spans="1:18" ht="12.75">
      <c r="A61" s="128">
        <v>51</v>
      </c>
      <c r="B61" s="129">
        <v>203</v>
      </c>
      <c r="C61" s="130">
        <v>186</v>
      </c>
      <c r="D61" s="131">
        <v>193</v>
      </c>
      <c r="E61" s="130"/>
      <c r="F61" s="132"/>
      <c r="G61" s="133"/>
      <c r="I61" s="128">
        <v>235</v>
      </c>
      <c r="J61" s="129">
        <v>200</v>
      </c>
      <c r="K61" s="134">
        <v>196</v>
      </c>
      <c r="L61" s="130"/>
      <c r="M61" s="131"/>
      <c r="N61" s="135"/>
      <c r="O61" s="134"/>
      <c r="P61" s="130"/>
      <c r="Q61" s="137"/>
      <c r="R61" s="138"/>
    </row>
    <row r="62" spans="1:18" ht="12.75">
      <c r="A62" s="128">
        <v>52</v>
      </c>
      <c r="B62" s="129">
        <v>202</v>
      </c>
      <c r="C62" s="130">
        <v>182</v>
      </c>
      <c r="D62" s="131">
        <v>197</v>
      </c>
      <c r="E62" s="130"/>
      <c r="F62" s="132"/>
      <c r="G62" s="133"/>
      <c r="I62" s="128">
        <v>240</v>
      </c>
      <c r="J62" s="129">
        <v>199</v>
      </c>
      <c r="K62" s="134">
        <v>202</v>
      </c>
      <c r="L62" s="130"/>
      <c r="M62" s="144"/>
      <c r="N62" s="141"/>
      <c r="O62" s="134"/>
      <c r="P62" s="130"/>
      <c r="Q62" s="137"/>
      <c r="R62" s="138"/>
    </row>
    <row r="63" spans="1:18" ht="12.75">
      <c r="A63" s="128">
        <v>53</v>
      </c>
      <c r="B63" s="129">
        <v>198</v>
      </c>
      <c r="C63" s="130">
        <v>182</v>
      </c>
      <c r="D63" s="131">
        <v>189</v>
      </c>
      <c r="E63" s="130"/>
      <c r="F63" s="132"/>
      <c r="G63" s="133"/>
      <c r="I63" s="128">
        <v>245</v>
      </c>
      <c r="J63" s="129">
        <v>197</v>
      </c>
      <c r="K63" s="134">
        <v>191</v>
      </c>
      <c r="L63" s="130"/>
      <c r="M63" s="131"/>
      <c r="N63" s="135"/>
      <c r="O63" s="149"/>
      <c r="P63" s="130"/>
      <c r="Q63" s="137"/>
      <c r="R63" s="138"/>
    </row>
    <row r="64" spans="1:18" ht="12.75">
      <c r="A64" s="128">
        <v>54</v>
      </c>
      <c r="B64" s="129">
        <v>203</v>
      </c>
      <c r="C64" s="130">
        <v>186</v>
      </c>
      <c r="D64" s="131">
        <v>193</v>
      </c>
      <c r="E64" s="130"/>
      <c r="F64" s="132"/>
      <c r="G64" s="133"/>
      <c r="I64" s="128">
        <v>247</v>
      </c>
      <c r="J64" s="129">
        <v>123</v>
      </c>
      <c r="K64" s="134">
        <v>113</v>
      </c>
      <c r="L64" s="130"/>
      <c r="M64" s="131"/>
      <c r="N64" s="135"/>
      <c r="O64" s="149"/>
      <c r="P64" s="130"/>
      <c r="Q64" s="150"/>
      <c r="R64" s="138"/>
    </row>
    <row r="65" spans="1:18" ht="12.75">
      <c r="A65" s="128">
        <v>55</v>
      </c>
      <c r="B65" s="129">
        <v>202</v>
      </c>
      <c r="C65" s="130">
        <v>183</v>
      </c>
      <c r="D65" s="131">
        <v>192</v>
      </c>
      <c r="E65" s="130"/>
      <c r="F65" s="132"/>
      <c r="G65" s="133"/>
      <c r="I65" s="128"/>
      <c r="J65" s="129"/>
      <c r="K65" s="134"/>
      <c r="L65" s="130"/>
      <c r="M65" s="151"/>
      <c r="N65" s="135"/>
      <c r="O65" s="152"/>
      <c r="P65" s="153"/>
      <c r="Q65" s="150"/>
      <c r="R65" s="138"/>
    </row>
    <row r="66" spans="1:18" ht="12.75">
      <c r="A66" s="128">
        <v>56</v>
      </c>
      <c r="B66" s="129">
        <v>201</v>
      </c>
      <c r="C66" s="130">
        <v>188</v>
      </c>
      <c r="D66" s="131">
        <v>191</v>
      </c>
      <c r="E66" s="130"/>
      <c r="F66" s="132"/>
      <c r="G66" s="133"/>
      <c r="I66" s="128"/>
      <c r="J66" s="129"/>
      <c r="K66" s="134"/>
      <c r="L66" s="130"/>
      <c r="M66" s="151"/>
      <c r="N66" s="135"/>
      <c r="O66" s="152"/>
      <c r="P66" s="153"/>
      <c r="Q66" s="140"/>
      <c r="R66" s="138"/>
    </row>
    <row r="67" spans="1:18" ht="12.75">
      <c r="A67" s="128">
        <v>57</v>
      </c>
      <c r="B67" s="129">
        <v>205</v>
      </c>
      <c r="C67" s="130">
        <v>188</v>
      </c>
      <c r="D67" s="131">
        <v>188</v>
      </c>
      <c r="E67" s="130"/>
      <c r="F67" s="132"/>
      <c r="G67" s="133"/>
      <c r="I67" s="128"/>
      <c r="J67" s="129"/>
      <c r="K67" s="134"/>
      <c r="L67" s="130"/>
      <c r="M67" s="151"/>
      <c r="N67" s="135"/>
      <c r="O67" s="152"/>
      <c r="P67" s="153"/>
      <c r="Q67" s="137"/>
      <c r="R67" s="138"/>
    </row>
    <row r="68" spans="1:18" ht="12.75">
      <c r="A68" s="128">
        <v>58</v>
      </c>
      <c r="B68" s="129">
        <v>199</v>
      </c>
      <c r="C68" s="130">
        <v>188</v>
      </c>
      <c r="D68" s="131">
        <v>191</v>
      </c>
      <c r="E68" s="154"/>
      <c r="F68" s="132"/>
      <c r="G68" s="133"/>
      <c r="I68" s="128"/>
      <c r="J68" s="129"/>
      <c r="K68" s="134"/>
      <c r="L68" s="130"/>
      <c r="M68" s="151"/>
      <c r="N68" s="135"/>
      <c r="O68" s="152"/>
      <c r="P68" s="155"/>
      <c r="Q68" s="137"/>
      <c r="R68" s="138"/>
    </row>
    <row r="69" spans="1:18" ht="12.75">
      <c r="A69" s="128">
        <v>59</v>
      </c>
      <c r="B69" s="129">
        <v>202</v>
      </c>
      <c r="C69" s="130">
        <v>181</v>
      </c>
      <c r="D69" s="131">
        <v>190</v>
      </c>
      <c r="E69" s="130"/>
      <c r="F69" s="132"/>
      <c r="G69" s="133"/>
      <c r="I69" s="128"/>
      <c r="J69" s="129"/>
      <c r="K69" s="134"/>
      <c r="L69" s="130"/>
      <c r="M69" s="151"/>
      <c r="N69" s="135"/>
      <c r="O69" s="152"/>
      <c r="P69" s="153"/>
      <c r="Q69" s="140"/>
      <c r="R69" s="138"/>
    </row>
    <row r="70" spans="1:18" ht="12.75">
      <c r="A70" s="128">
        <v>60</v>
      </c>
      <c r="B70" s="129">
        <v>202</v>
      </c>
      <c r="C70" s="130">
        <v>179</v>
      </c>
      <c r="D70" s="131">
        <v>187</v>
      </c>
      <c r="E70" s="130"/>
      <c r="F70" s="132"/>
      <c r="G70" s="133"/>
      <c r="I70" s="128"/>
      <c r="J70" s="129"/>
      <c r="K70" s="134"/>
      <c r="L70" s="130"/>
      <c r="M70" s="151"/>
      <c r="N70" s="135"/>
      <c r="O70" s="152"/>
      <c r="P70" s="153"/>
      <c r="Q70" s="137"/>
      <c r="R70" s="138"/>
    </row>
    <row r="71" spans="1:18" ht="12.75">
      <c r="A71" s="128">
        <v>61</v>
      </c>
      <c r="B71" s="129">
        <v>199</v>
      </c>
      <c r="C71" s="130">
        <v>181</v>
      </c>
      <c r="D71" s="131">
        <v>192</v>
      </c>
      <c r="E71" s="130"/>
      <c r="F71" s="132"/>
      <c r="G71" s="133"/>
      <c r="I71" s="128"/>
      <c r="J71" s="129"/>
      <c r="K71" s="134"/>
      <c r="L71" s="130"/>
      <c r="M71" s="151"/>
      <c r="N71" s="135"/>
      <c r="O71" s="152"/>
      <c r="P71" s="153"/>
      <c r="Q71" s="137"/>
      <c r="R71" s="138"/>
    </row>
    <row r="72" spans="1:18" ht="12.75">
      <c r="A72" s="128">
        <v>62</v>
      </c>
      <c r="B72" s="129">
        <v>199</v>
      </c>
      <c r="C72" s="130">
        <v>186</v>
      </c>
      <c r="D72" s="131">
        <v>198</v>
      </c>
      <c r="E72" s="130"/>
      <c r="F72" s="132"/>
      <c r="G72" s="133"/>
      <c r="I72" s="128"/>
      <c r="J72" s="129"/>
      <c r="K72" s="134"/>
      <c r="L72" s="130"/>
      <c r="M72" s="151"/>
      <c r="N72" s="135"/>
      <c r="O72" s="152"/>
      <c r="P72" s="153"/>
      <c r="Q72" s="137"/>
      <c r="R72" s="138"/>
    </row>
    <row r="73" spans="1:18" ht="13.5" thickBot="1">
      <c r="A73" s="156">
        <v>63</v>
      </c>
      <c r="B73" s="161">
        <v>119</v>
      </c>
      <c r="C73" s="157">
        <v>184</v>
      </c>
      <c r="D73" s="158">
        <v>190</v>
      </c>
      <c r="E73" s="157"/>
      <c r="F73" s="159"/>
      <c r="G73" s="160"/>
      <c r="I73" s="156"/>
      <c r="J73" s="161"/>
      <c r="K73" s="162"/>
      <c r="L73" s="163"/>
      <c r="M73" s="164"/>
      <c r="N73" s="162"/>
      <c r="O73" s="165"/>
      <c r="P73" s="166"/>
      <c r="Q73" s="167"/>
      <c r="R73" s="168"/>
    </row>
    <row r="74" spans="1:5" ht="14.25" thickBot="1" thickTop="1">
      <c r="A74" s="169"/>
      <c r="B74" s="169"/>
      <c r="C74" s="169"/>
      <c r="D74" s="169"/>
      <c r="E74" s="169"/>
    </row>
    <row r="75" spans="1:16" ht="14.25" thickBot="1">
      <c r="A75" s="170" t="s">
        <v>29</v>
      </c>
      <c r="B75" s="171" t="s">
        <v>46</v>
      </c>
      <c r="C75" s="172" t="s">
        <v>47</v>
      </c>
      <c r="D75" s="173" t="s">
        <v>48</v>
      </c>
      <c r="E75" s="174" t="s">
        <v>49</v>
      </c>
      <c r="I75" s="175" t="s">
        <v>60</v>
      </c>
      <c r="J75" s="173" t="s">
        <v>39</v>
      </c>
      <c r="K75" s="176" t="s">
        <v>40</v>
      </c>
      <c r="L75" s="172"/>
      <c r="M75" s="171" t="s">
        <v>41</v>
      </c>
      <c r="N75" s="176" t="s">
        <v>53</v>
      </c>
      <c r="O75" s="176" t="s">
        <v>54</v>
      </c>
      <c r="P75" s="172" t="s">
        <v>38</v>
      </c>
    </row>
    <row r="76" spans="1:16" ht="12.75">
      <c r="A76" s="177" t="s">
        <v>1</v>
      </c>
      <c r="B76" s="178">
        <f>AVERAGE(B10:B73)</f>
        <v>196.875</v>
      </c>
      <c r="C76" s="179">
        <f>AVERAGE(C10:C73)</f>
        <v>182.6875</v>
      </c>
      <c r="D76" s="180">
        <f>AVERAGE(D10:D73)</f>
        <v>189.296875</v>
      </c>
      <c r="E76" s="179" t="e">
        <f>AVERAGE(E10:E73)</f>
        <v>#DIV/0!</v>
      </c>
      <c r="I76" s="181" t="s">
        <v>1</v>
      </c>
      <c r="J76" s="182">
        <f>AVERAGE(J10:J64)</f>
        <v>186.5818181818182</v>
      </c>
      <c r="K76" s="183">
        <f>AVERAGE(K10:K64)</f>
        <v>181.78181818181818</v>
      </c>
      <c r="L76" s="184"/>
      <c r="M76" s="182" t="e">
        <f>AVERAGE(M10:M64)</f>
        <v>#DIV/0!</v>
      </c>
      <c r="N76" s="183" t="e">
        <f>AVERAGE(N10:N64)</f>
        <v>#DIV/0!</v>
      </c>
      <c r="O76" s="183" t="e">
        <f>AVERAGE(O10:O64)</f>
        <v>#DIV/0!</v>
      </c>
      <c r="P76" s="184" t="e">
        <f>AVERAGE(P10:P73)</f>
        <v>#DIV/0!</v>
      </c>
    </row>
    <row r="77" spans="1:16" ht="12.75">
      <c r="A77" s="185" t="s">
        <v>2</v>
      </c>
      <c r="B77" s="186">
        <f>STDEV(B10:B73)</f>
        <v>10.710475512986607</v>
      </c>
      <c r="C77" s="187">
        <f>STDEV(C10:C73)</f>
        <v>3.6203788278497675</v>
      </c>
      <c r="D77" s="188">
        <f>STDEV(D10:D73)</f>
        <v>3.7104728980258197</v>
      </c>
      <c r="E77" s="187" t="e">
        <f>STDEV(E10:E73)</f>
        <v>#DIV/0!</v>
      </c>
      <c r="I77" s="185" t="s">
        <v>2</v>
      </c>
      <c r="J77" s="189">
        <f>STDEV(J10:J64)</f>
        <v>26.54394742273924</v>
      </c>
      <c r="K77" s="190">
        <f>STDEV(K10:K64)</f>
        <v>24.215613962812505</v>
      </c>
      <c r="L77" s="191"/>
      <c r="M77" s="189" t="e">
        <f>STDEV(M10:M64)</f>
        <v>#DIV/0!</v>
      </c>
      <c r="N77" s="190" t="e">
        <f>STDEV(N10:N64)</f>
        <v>#DIV/0!</v>
      </c>
      <c r="O77" s="190" t="e">
        <f>STDEV(O10:O64)</f>
        <v>#DIV/0!</v>
      </c>
      <c r="P77" s="191" t="e">
        <f>STDEV(P10:P73)</f>
        <v>#DIV/0!</v>
      </c>
    </row>
    <row r="78" spans="1:16" ht="12.75">
      <c r="A78" s="192" t="s">
        <v>3</v>
      </c>
      <c r="B78" s="193">
        <f>MAX(B10:B73)</f>
        <v>209</v>
      </c>
      <c r="C78" s="194">
        <f>MAX(C10:C73)</f>
        <v>189</v>
      </c>
      <c r="D78" s="195">
        <f>MAX(D10:D73)</f>
        <v>198</v>
      </c>
      <c r="E78" s="194">
        <f>MAX(E10:E73)</f>
        <v>0</v>
      </c>
      <c r="I78" s="192" t="s">
        <v>3</v>
      </c>
      <c r="J78" s="196">
        <f>MAX(J10:J64)</f>
        <v>212</v>
      </c>
      <c r="K78" s="197">
        <f>MAX(K10:K64)</f>
        <v>210</v>
      </c>
      <c r="L78" s="198"/>
      <c r="M78" s="196">
        <f>MAX(M10:M64)</f>
        <v>0</v>
      </c>
      <c r="N78" s="197">
        <f>MAX(N10:N64)</f>
        <v>0</v>
      </c>
      <c r="O78" s="197">
        <f>MAX(O10:O64)</f>
        <v>0</v>
      </c>
      <c r="P78" s="198">
        <f>MAX(P10:P73)</f>
        <v>0</v>
      </c>
    </row>
    <row r="79" spans="1:16" ht="13.5" thickBot="1">
      <c r="A79" s="199" t="s">
        <v>4</v>
      </c>
      <c r="B79" s="200">
        <f>MIN(B10:B73)</f>
        <v>119</v>
      </c>
      <c r="C79" s="201">
        <f>MIN(C10:C73)</f>
        <v>172</v>
      </c>
      <c r="D79" s="202">
        <f>MIN(D10:D73)</f>
        <v>180</v>
      </c>
      <c r="E79" s="201">
        <f>MIN(E10:E73)</f>
        <v>0</v>
      </c>
      <c r="I79" s="192" t="s">
        <v>4</v>
      </c>
      <c r="J79" s="203">
        <f>MIN(J10:J64)</f>
        <v>94</v>
      </c>
      <c r="K79" s="204">
        <f>MIN(K10:K64)</f>
        <v>104</v>
      </c>
      <c r="L79" s="198"/>
      <c r="M79" s="203">
        <f>MIN(M10:M64)</f>
        <v>0</v>
      </c>
      <c r="N79" s="204">
        <f>MIN(N10:N64)</f>
        <v>0</v>
      </c>
      <c r="O79" s="204">
        <f>MIN(O10:O64)</f>
        <v>0</v>
      </c>
      <c r="P79" s="198">
        <f>MIN(P10:P73)</f>
        <v>0</v>
      </c>
    </row>
    <row r="80" spans="1:16" ht="13.5" thickBot="1">
      <c r="A80" s="205" t="s">
        <v>5</v>
      </c>
      <c r="B80" s="206" t="s">
        <v>32</v>
      </c>
      <c r="C80" s="207"/>
      <c r="D80" s="208" t="s">
        <v>33</v>
      </c>
      <c r="E80" s="207"/>
      <c r="I80" s="205" t="s">
        <v>5</v>
      </c>
      <c r="J80" s="208" t="s">
        <v>32</v>
      </c>
      <c r="K80" s="208"/>
      <c r="L80" s="207"/>
      <c r="M80" s="208" t="s">
        <v>33</v>
      </c>
      <c r="N80" s="208"/>
      <c r="O80" s="208"/>
      <c r="P80" s="207"/>
    </row>
    <row r="81" spans="1:10" ht="13.5" thickBot="1">
      <c r="A81" s="209" t="s">
        <v>31</v>
      </c>
      <c r="B81" s="210"/>
      <c r="I81" s="209" t="s">
        <v>31</v>
      </c>
      <c r="J81" s="210"/>
    </row>
  </sheetData>
  <mergeCells count="83">
    <mergeCell ref="J80:L80"/>
    <mergeCell ref="M80:P80"/>
    <mergeCell ref="A81:B81"/>
    <mergeCell ref="I81:J81"/>
    <mergeCell ref="F72:G72"/>
    <mergeCell ref="F73:G73"/>
    <mergeCell ref="B80:C80"/>
    <mergeCell ref="D80:E80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F12:G12"/>
    <mergeCell ref="F13:G13"/>
    <mergeCell ref="F14:G14"/>
    <mergeCell ref="F15:G15"/>
    <mergeCell ref="F9:G9"/>
    <mergeCell ref="Q9:R9"/>
    <mergeCell ref="F10:G10"/>
    <mergeCell ref="F11:G11"/>
    <mergeCell ref="M6:P6"/>
    <mergeCell ref="J7:L7"/>
    <mergeCell ref="M7:P7"/>
    <mergeCell ref="B8:E8"/>
    <mergeCell ref="J8:L8"/>
    <mergeCell ref="M8:P8"/>
    <mergeCell ref="A5:B5"/>
    <mergeCell ref="I5:J5"/>
    <mergeCell ref="B6:C6"/>
    <mergeCell ref="D6:E6"/>
    <mergeCell ref="J6:L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2004-06-16T10:17:37Z</cp:lastPrinted>
  <dcterms:created xsi:type="dcterms:W3CDTF">2004-06-16T09:38:30Z</dcterms:created>
  <dcterms:modified xsi:type="dcterms:W3CDTF">2004-06-30T15:44:33Z</dcterms:modified>
  <cp:category/>
  <cp:version/>
  <cp:contentType/>
  <cp:contentStatus/>
</cp:coreProperties>
</file>