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7530" windowHeight="4815" activeTab="1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J2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no conection</t>
        </r>
      </text>
    </comment>
  </commentList>
</comments>
</file>

<file path=xl/comments2.xml><?xml version="1.0" encoding="utf-8"?>
<comments xmlns="http://schemas.openxmlformats.org/spreadsheetml/2006/main">
  <authors>
    <author>Iuri Bagaturia</author>
  </authors>
  <commentList>
    <comment ref="D2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no conection</t>
        </r>
      </text>
    </comment>
  </commentList>
</comments>
</file>

<file path=xl/sharedStrings.xml><?xml version="1.0" encoding="utf-8"?>
<sst xmlns="http://schemas.openxmlformats.org/spreadsheetml/2006/main" count="180" uniqueCount="64">
  <si>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</si>
  <si>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</si>
  <si>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</si>
  <si>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</si>
  <si>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</si>
  <si>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</si>
  <si>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</si>
  <si>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</si>
  <si>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</si>
  <si>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A038</t>
  </si>
  <si>
    <t>B050</t>
  </si>
  <si>
    <t>Panel</t>
  </si>
  <si>
    <t>W</t>
  </si>
  <si>
    <t>S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</si>
  <si>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</si>
  <si>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</si>
  <si>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</si>
  <si>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FM_Hd_02</t>
  </si>
  <si>
    <t>Date</t>
  </si>
  <si>
    <t>Mean</t>
  </si>
  <si>
    <t>Max</t>
  </si>
  <si>
    <t>Min</t>
  </si>
  <si>
    <t>Position</t>
  </si>
  <si>
    <t>Comment</t>
  </si>
  <si>
    <t>MODULE    FM_Hd_02</t>
  </si>
  <si>
    <t>A_038</t>
  </si>
  <si>
    <t>B_050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</si>
  <si>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</si>
  <si>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</si>
  <si>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</si>
  <si>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</si>
  <si>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</si>
  <si>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</si>
  <si>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</si>
  <si>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</si>
  <si>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</si>
  <si>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t>BL-22</t>
  </si>
  <si>
    <t>Date:17-21.06</t>
  </si>
  <si>
    <t>AU-59</t>
  </si>
  <si>
    <t>AU-60</t>
  </si>
  <si>
    <t>BL-04</t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</si>
  <si>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</si>
  <si>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</si>
  <si>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</si>
  <si>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</si>
  <si>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</si>
  <si>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</si>
  <si>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</si>
  <si>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panel B repl. Str.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</si>
  <si>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</si>
  <si>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</si>
  <si>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</si>
  <si>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</si>
  <si>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</si>
  <si>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</si>
  <si>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</si>
  <si>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</si>
  <si>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</si>
  <si>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BL_6</t>
  </si>
  <si>
    <t>1520 V</t>
  </si>
  <si>
    <t>BL_7</t>
  </si>
  <si>
    <t>BL-06</t>
  </si>
  <si>
    <t>BL-07</t>
  </si>
  <si>
    <t>AU-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</si>
</sst>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8"/>
      <color indexed="10"/>
      <name val="Arial"/>
      <family val="0"/>
    </font>
    <font>
      <sz val="9.25"/>
      <name val="Arial"/>
      <family val="0"/>
    </font>
    <font>
      <sz val="6"/>
      <name val="Arial"/>
      <family val="2"/>
    </font>
    <font>
      <b/>
      <sz val="8"/>
      <color indexed="16"/>
      <name val="Arial"/>
      <family val="2"/>
    </font>
    <font>
      <b/>
      <sz val="9.25"/>
      <name val="Arial"/>
      <family val="2"/>
    </font>
    <font>
      <sz val="11.75"/>
      <name val="Arial"/>
      <family val="0"/>
    </font>
    <font>
      <sz val="10.25"/>
      <name val="Arial"/>
      <family val="0"/>
    </font>
    <font>
      <sz val="7.25"/>
      <name val="Arial"/>
      <family val="2"/>
    </font>
    <font>
      <sz val="8.5"/>
      <name val="Arial"/>
      <family val="2"/>
    </font>
    <font>
      <sz val="8.25"/>
      <name val="Arial"/>
      <family val="2"/>
    </font>
    <font>
      <b/>
      <sz val="8.75"/>
      <name val="Arial"/>
      <family val="2"/>
    </font>
    <font>
      <b/>
      <vertAlign val="subscript"/>
      <sz val="9.25"/>
      <name val="Arial"/>
      <family val="2"/>
    </font>
    <font>
      <sz val="9.75"/>
      <name val="Arial"/>
      <family val="0"/>
    </font>
    <font>
      <b/>
      <sz val="8.25"/>
      <name val="Arial"/>
      <family val="2"/>
    </font>
    <font>
      <b/>
      <vertAlign val="subscript"/>
      <sz val="8.7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20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21" fillId="2" borderId="6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5" fontId="21" fillId="2" borderId="8" xfId="0" applyNumberFormat="1" applyFont="1" applyFill="1" applyBorder="1" applyAlignment="1">
      <alignment horizontal="center"/>
    </xf>
    <xf numFmtId="165" fontId="21" fillId="2" borderId="9" xfId="0" applyNumberFormat="1" applyFont="1" applyFill="1" applyBorder="1" applyAlignment="1">
      <alignment horizontal="center"/>
    </xf>
    <xf numFmtId="165" fontId="21" fillId="2" borderId="10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1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6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2" fontId="21" fillId="2" borderId="6" xfId="0" applyNumberFormat="1" applyFont="1" applyFill="1" applyBorder="1" applyAlignment="1">
      <alignment horizontal="center"/>
    </xf>
    <xf numFmtId="2" fontId="21" fillId="2" borderId="8" xfId="0" applyNumberFormat="1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4" fontId="1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41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1" fontId="1" fillId="0" borderId="24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0" fontId="22" fillId="2" borderId="46" xfId="0" applyFont="1" applyFill="1" applyBorder="1" applyAlignment="1">
      <alignment horizontal="center"/>
    </xf>
    <xf numFmtId="0" fontId="22" fillId="2" borderId="4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22" fillId="2" borderId="48" xfId="0" applyFont="1" applyFill="1" applyBorder="1" applyAlignment="1">
      <alignment/>
    </xf>
    <xf numFmtId="0" fontId="24" fillId="2" borderId="49" xfId="0" applyFont="1" applyFill="1" applyBorder="1" applyAlignment="1">
      <alignment horizontal="center"/>
    </xf>
    <xf numFmtId="0" fontId="24" fillId="2" borderId="50" xfId="0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9" fillId="3" borderId="54" xfId="0" applyFont="1" applyFill="1" applyBorder="1" applyAlignment="1">
      <alignment horizontal="center"/>
    </xf>
    <xf numFmtId="0" fontId="26" fillId="3" borderId="55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7" fillId="4" borderId="58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6" fillId="0" borderId="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3" borderId="65" xfId="0" applyFont="1" applyFill="1" applyBorder="1" applyAlignment="1">
      <alignment horizontal="center"/>
    </xf>
    <xf numFmtId="0" fontId="23" fillId="3" borderId="66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26" fillId="0" borderId="69" xfId="0" applyFont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165" fontId="36" fillId="2" borderId="70" xfId="0" applyNumberFormat="1" applyFont="1" applyFill="1" applyBorder="1" applyAlignment="1">
      <alignment horizontal="center"/>
    </xf>
    <xf numFmtId="165" fontId="36" fillId="2" borderId="71" xfId="0" applyNumberFormat="1" applyFont="1" applyFill="1" applyBorder="1" applyAlignment="1">
      <alignment horizontal="center"/>
    </xf>
    <xf numFmtId="165" fontId="36" fillId="2" borderId="6" xfId="0" applyNumberFormat="1" applyFont="1" applyFill="1" applyBorder="1" applyAlignment="1">
      <alignment horizontal="center"/>
    </xf>
    <xf numFmtId="165" fontId="36" fillId="2" borderId="72" xfId="0" applyNumberFormat="1" applyFont="1" applyFill="1" applyBorder="1" applyAlignment="1">
      <alignment horizontal="center"/>
    </xf>
    <xf numFmtId="165" fontId="36" fillId="2" borderId="73" xfId="0" applyNumberFormat="1" applyFont="1" applyFill="1" applyBorder="1" applyAlignment="1">
      <alignment horizontal="center"/>
    </xf>
    <xf numFmtId="165" fontId="36" fillId="2" borderId="8" xfId="0" applyNumberFormat="1" applyFont="1" applyFill="1" applyBorder="1" applyAlignment="1">
      <alignment horizontal="center"/>
    </xf>
    <xf numFmtId="165" fontId="36" fillId="2" borderId="74" xfId="0" applyNumberFormat="1" applyFont="1" applyFill="1" applyBorder="1" applyAlignment="1">
      <alignment horizontal="center"/>
    </xf>
    <xf numFmtId="165" fontId="36" fillId="2" borderId="75" xfId="0" applyNumberFormat="1" applyFont="1" applyFill="1" applyBorder="1" applyAlignment="1">
      <alignment horizontal="center"/>
    </xf>
    <xf numFmtId="165" fontId="36" fillId="2" borderId="10" xfId="0" applyNumberFormat="1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1" fontId="33" fillId="0" borderId="41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65" fontId="36" fillId="2" borderId="77" xfId="0" applyNumberFormat="1" applyFont="1" applyFill="1" applyBorder="1" applyAlignment="1">
      <alignment horizontal="center"/>
    </xf>
    <xf numFmtId="165" fontId="36" fillId="2" borderId="78" xfId="0" applyNumberFormat="1" applyFont="1" applyFill="1" applyBorder="1" applyAlignment="1">
      <alignment horizontal="center"/>
    </xf>
    <xf numFmtId="165" fontId="36" fillId="2" borderId="79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1" fontId="1" fillId="3" borderId="39" xfId="0" applyNumberFormat="1" applyFont="1" applyFill="1" applyBorder="1" applyAlignment="1">
      <alignment horizontal="center"/>
    </xf>
    <xf numFmtId="1" fontId="1" fillId="3" borderId="40" xfId="0" applyNumberFormat="1" applyFont="1" applyFill="1" applyBorder="1" applyAlignment="1">
      <alignment horizontal="center"/>
    </xf>
    <xf numFmtId="1" fontId="1" fillId="3" borderId="41" xfId="0" applyNumberFormat="1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5" fontId="13" fillId="0" borderId="36" xfId="0" applyNumberFormat="1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13" fillId="0" borderId="81" xfId="0" applyNumberFormat="1" applyFont="1" applyBorder="1" applyAlignment="1">
      <alignment horizontal="center" vertical="center"/>
    </xf>
    <xf numFmtId="165" fontId="13" fillId="0" borderId="81" xfId="0" applyNumberFormat="1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165" fontId="13" fillId="5" borderId="36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" fontId="13" fillId="5" borderId="81" xfId="0" applyNumberFormat="1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13" fillId="0" borderId="39" xfId="0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165" fontId="13" fillId="0" borderId="83" xfId="0" applyNumberFormat="1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165" fontId="13" fillId="5" borderId="39" xfId="0" applyNumberFormat="1" applyFont="1" applyFill="1" applyBorder="1" applyAlignment="1">
      <alignment horizontal="center" vertical="center"/>
    </xf>
    <xf numFmtId="0" fontId="13" fillId="5" borderId="83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65" fontId="13" fillId="0" borderId="86" xfId="0" applyNumberFormat="1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1" fontId="13" fillId="0" borderId="88" xfId="0" applyNumberFormat="1" applyFont="1" applyBorder="1" applyAlignment="1">
      <alignment horizontal="center" vertical="center"/>
    </xf>
    <xf numFmtId="165" fontId="13" fillId="0" borderId="87" xfId="0" applyNumberFormat="1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165" fontId="13" fillId="5" borderId="86" xfId="0" applyNumberFormat="1" applyFont="1" applyFill="1" applyBorder="1" applyAlignment="1">
      <alignment horizontal="center" vertical="center"/>
    </xf>
    <xf numFmtId="0" fontId="13" fillId="5" borderId="87" xfId="0" applyFont="1" applyFill="1" applyBorder="1" applyAlignment="1">
      <alignment horizontal="center" vertical="center"/>
    </xf>
    <xf numFmtId="1" fontId="13" fillId="5" borderId="88" xfId="0" applyNumberFormat="1" applyFont="1" applyFill="1" applyBorder="1" applyAlignment="1">
      <alignment horizontal="center" vertical="center"/>
    </xf>
    <xf numFmtId="1" fontId="13" fillId="5" borderId="87" xfId="0" applyNumberFormat="1" applyFont="1" applyFill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48" fillId="3" borderId="91" xfId="0" applyFont="1" applyFill="1" applyBorder="1" applyAlignment="1">
      <alignment horizontal="left"/>
    </xf>
    <xf numFmtId="0" fontId="22" fillId="2" borderId="92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22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24" fillId="2" borderId="7" xfId="0" applyFont="1" applyFill="1" applyBorder="1" applyAlignment="1">
      <alignment horizontal="center"/>
    </xf>
    <xf numFmtId="0" fontId="24" fillId="2" borderId="93" xfId="0" applyFont="1" applyFill="1" applyBorder="1" applyAlignment="1">
      <alignment horizontal="center"/>
    </xf>
    <xf numFmtId="0" fontId="26" fillId="3" borderId="94" xfId="0" applyFont="1" applyFill="1" applyBorder="1" applyAlignment="1">
      <alignment horizontal="center"/>
    </xf>
    <xf numFmtId="0" fontId="29" fillId="3" borderId="95" xfId="0" applyFont="1" applyFill="1" applyBorder="1" applyAlignment="1">
      <alignment horizontal="center"/>
    </xf>
    <xf numFmtId="0" fontId="26" fillId="3" borderId="96" xfId="0" applyFont="1" applyFill="1" applyBorder="1" applyAlignment="1">
      <alignment horizontal="center"/>
    </xf>
    <xf numFmtId="0" fontId="48" fillId="3" borderId="97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26" fillId="4" borderId="98" xfId="0" applyFont="1" applyFill="1" applyBorder="1" applyAlignment="1">
      <alignment horizontal="center" vertic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3" borderId="100" xfId="0" applyNumberFormat="1" applyFont="1" applyFill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1" fontId="36" fillId="2" borderId="102" xfId="0" applyNumberFormat="1" applyFont="1" applyFill="1" applyBorder="1" applyAlignment="1">
      <alignment horizontal="center"/>
    </xf>
    <xf numFmtId="1" fontId="36" fillId="2" borderId="103" xfId="0" applyNumberFormat="1" applyFont="1" applyFill="1" applyBorder="1" applyAlignment="1">
      <alignment horizontal="center"/>
    </xf>
    <xf numFmtId="1" fontId="36" fillId="2" borderId="104" xfId="0" applyNumberFormat="1" applyFont="1" applyFill="1" applyBorder="1" applyAlignment="1">
      <alignment horizontal="center"/>
    </xf>
    <xf numFmtId="1" fontId="36" fillId="2" borderId="105" xfId="0" applyNumberFormat="1" applyFont="1" applyFill="1" applyBorder="1" applyAlignment="1">
      <alignment horizontal="center"/>
    </xf>
    <xf numFmtId="1" fontId="36" fillId="2" borderId="106" xfId="0" applyNumberFormat="1" applyFont="1" applyFill="1" applyBorder="1" applyAlignment="1">
      <alignment horizontal="center"/>
    </xf>
    <xf numFmtId="1" fontId="36" fillId="2" borderId="107" xfId="0" applyNumberFormat="1" applyFont="1" applyFill="1" applyBorder="1" applyAlignment="1">
      <alignment horizontal="center"/>
    </xf>
    <xf numFmtId="1" fontId="36" fillId="2" borderId="108" xfId="0" applyNumberFormat="1" applyFont="1" applyFill="1" applyBorder="1" applyAlignment="1">
      <alignment horizontal="center"/>
    </xf>
    <xf numFmtId="1" fontId="36" fillId="2" borderId="109" xfId="0" applyNumberFormat="1" applyFont="1" applyFill="1" applyBorder="1" applyAlignment="1">
      <alignment horizontal="center"/>
    </xf>
    <xf numFmtId="1" fontId="36" fillId="2" borderId="110" xfId="0" applyNumberFormat="1" applyFont="1" applyFill="1" applyBorder="1" applyAlignment="1">
      <alignment horizontal="center"/>
    </xf>
    <xf numFmtId="1" fontId="36" fillId="2" borderId="111" xfId="0" applyNumberFormat="1" applyFont="1" applyFill="1" applyBorder="1" applyAlignment="1">
      <alignment horizontal="center"/>
    </xf>
    <xf numFmtId="1" fontId="36" fillId="2" borderId="112" xfId="0" applyNumberFormat="1" applyFont="1" applyFill="1" applyBorder="1" applyAlignment="1">
      <alignment horizontal="center"/>
    </xf>
    <xf numFmtId="0" fontId="15" fillId="0" borderId="98" xfId="0" applyFont="1" applyBorder="1" applyAlignment="1">
      <alignment horizontal="right" vertical="center"/>
    </xf>
    <xf numFmtId="0" fontId="26" fillId="0" borderId="1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100" xfId="0" applyNumberFormat="1" applyFont="1" applyFill="1" applyBorder="1" applyAlignment="1">
      <alignment horizontal="center"/>
    </xf>
    <xf numFmtId="1" fontId="1" fillId="0" borderId="100" xfId="0" applyNumberFormat="1" applyFont="1" applyBorder="1" applyAlignment="1">
      <alignment/>
    </xf>
    <xf numFmtId="1" fontId="1" fillId="0" borderId="10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83" xfId="0" applyNumberFormat="1" applyFont="1" applyBorder="1" applyAlignment="1">
      <alignment horizontal="center"/>
    </xf>
    <xf numFmtId="1" fontId="1" fillId="0" borderId="9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vertical="center"/>
    </xf>
    <xf numFmtId="1" fontId="1" fillId="0" borderId="83" xfId="0" applyNumberFormat="1" applyFont="1" applyFill="1" applyBorder="1" applyAlignment="1">
      <alignment horizontal="center"/>
    </xf>
    <xf numFmtId="1" fontId="1" fillId="3" borderId="83" xfId="0" applyNumberFormat="1" applyFont="1" applyFill="1" applyBorder="1" applyAlignment="1">
      <alignment horizontal="center"/>
    </xf>
    <xf numFmtId="1" fontId="1" fillId="0" borderId="81" xfId="0" applyNumberFormat="1" applyFont="1" applyFill="1" applyBorder="1" applyAlignment="1">
      <alignment horizontal="center"/>
    </xf>
    <xf numFmtId="0" fontId="26" fillId="0" borderId="114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4" borderId="56" xfId="0" applyFont="1" applyFill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26" fillId="4" borderId="120" xfId="0" applyFont="1" applyFill="1" applyBorder="1" applyAlignment="1">
      <alignment horizontal="center" vertical="center"/>
    </xf>
    <xf numFmtId="0" fontId="26" fillId="4" borderId="1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125" xfId="0" applyBorder="1" applyAlignment="1">
      <alignment horizontal="center"/>
    </xf>
    <xf numFmtId="0" fontId="8" fillId="0" borderId="126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9" xfId="0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12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26" fillId="4" borderId="123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8" fillId="4" borderId="123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left"/>
    </xf>
    <xf numFmtId="0" fontId="25" fillId="3" borderId="55" xfId="0" applyFont="1" applyFill="1" applyBorder="1" applyAlignment="1">
      <alignment horizontal="left"/>
    </xf>
    <xf numFmtId="0" fontId="48" fillId="3" borderId="13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FM_Hd_02_A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778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66445564"/>
        <c:axId val="61139165"/>
      </c:scatterChart>
      <c:valAx>
        <c:axId val="6644556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2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crossBetween val="midCat"/>
        <c:dispUnits/>
      </c:valAx>
      <c:valAx>
        <c:axId val="61139165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FM_Hd_02_B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975"/>
          <c:w val="0.7665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13381574"/>
        <c:axId val="53325303"/>
      </c:scatterChart>
      <c:valAx>
        <c:axId val="1338157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crossBetween val="midCat"/>
        <c:dispUnits/>
      </c:valAx>
      <c:valAx>
        <c:axId val="53325303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25"/>
          <c:w val="0.762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10165680"/>
        <c:axId val="24382257"/>
      </c:scatterChart>
      <c:valAx>
        <c:axId val="1016568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crossBetween val="midCat"/>
        <c:dispUnits/>
      </c:valAx>
      <c:valAx>
        <c:axId val="24382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398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FM_Hd_02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888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Modul!$J$9</c:f>
              <c:strCache>
                <c:ptCount val="1"/>
                <c:pt idx="0">
                  <c:v>AU-59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Modul!$J$10:$J$64</c:f>
              <c:numCache/>
            </c:numRef>
          </c:yVal>
          <c:smooth val="0"/>
        </c:ser>
        <c:ser>
          <c:idx val="1"/>
          <c:order val="1"/>
          <c:tx>
            <c:strRef>
              <c:f>Modul!$L$9</c:f>
              <c:strCache>
                <c:ptCount val="1"/>
                <c:pt idx="0">
                  <c:v>AU-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Modul!$L$10:$L$64</c:f>
              <c:numCache/>
            </c:numRef>
          </c:yVal>
          <c:smooth val="0"/>
        </c:ser>
        <c:ser>
          <c:idx val="2"/>
          <c:order val="2"/>
          <c:tx>
            <c:strRef>
              <c:f>Modul!$M$9</c:f>
              <c:strCache>
                <c:ptCount val="1"/>
                <c:pt idx="0">
                  <c:v>BL-04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Modul!$M$10:$M$64</c:f>
              <c:numCache/>
            </c:numRef>
          </c:yVal>
          <c:smooth val="0"/>
        </c:ser>
        <c:ser>
          <c:idx val="3"/>
          <c:order val="3"/>
          <c:tx>
            <c:strRef>
              <c:f>Modul!$P$9</c:f>
              <c:strCache>
                <c:ptCount val="1"/>
                <c:pt idx="0">
                  <c:v>BL-22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Modul!$P$10:$P$64</c:f>
              <c:numCache/>
            </c:numRef>
          </c:yVal>
          <c:smooth val="0"/>
        </c:ser>
        <c:axId val="18113722"/>
        <c:axId val="28805771"/>
      </c:scatterChart>
      <c:valAx>
        <c:axId val="1811372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8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 val="autoZero"/>
        <c:crossBetween val="midCat"/>
        <c:dispUnits/>
      </c:valAx>
      <c:valAx>
        <c:axId val="28805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39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86</xdr:row>
      <xdr:rowOff>9525</xdr:rowOff>
    </xdr:from>
    <xdr:to>
      <xdr:col>8</xdr:col>
      <xdr:colOff>457200</xdr:colOff>
      <xdr:row>102</xdr:row>
      <xdr:rowOff>114300</xdr:rowOff>
    </xdr:to>
    <xdr:graphicFrame>
      <xdr:nvGraphicFramePr>
        <xdr:cNvPr id="1" name="Chart 11"/>
        <xdr:cNvGraphicFramePr/>
      </xdr:nvGraphicFramePr>
      <xdr:xfrm>
        <a:off x="28575" y="122491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85</xdr:row>
      <xdr:rowOff>152400</xdr:rowOff>
    </xdr:from>
    <xdr:to>
      <xdr:col>16</xdr:col>
      <xdr:colOff>704850</xdr:colOff>
      <xdr:row>102</xdr:row>
      <xdr:rowOff>95250</xdr:rowOff>
    </xdr:to>
    <xdr:graphicFrame>
      <xdr:nvGraphicFramePr>
        <xdr:cNvPr id="2" name="Chart 12"/>
        <xdr:cNvGraphicFramePr/>
      </xdr:nvGraphicFramePr>
      <xdr:xfrm>
        <a:off x="4648200" y="1223010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85725</xdr:rowOff>
    </xdr:from>
    <xdr:to>
      <xdr:col>6</xdr:col>
      <xdr:colOff>476250</xdr:colOff>
      <xdr:row>99</xdr:row>
      <xdr:rowOff>95250</xdr:rowOff>
    </xdr:to>
    <xdr:graphicFrame>
      <xdr:nvGraphicFramePr>
        <xdr:cNvPr id="1" name="Chart 3"/>
        <xdr:cNvGraphicFramePr/>
      </xdr:nvGraphicFramePr>
      <xdr:xfrm>
        <a:off x="0" y="13573125"/>
        <a:ext cx="4362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82</xdr:row>
      <xdr:rowOff>114300</xdr:rowOff>
    </xdr:from>
    <xdr:to>
      <xdr:col>16</xdr:col>
      <xdr:colOff>438150</xdr:colOff>
      <xdr:row>99</xdr:row>
      <xdr:rowOff>133350</xdr:rowOff>
    </xdr:to>
    <xdr:graphicFrame>
      <xdr:nvGraphicFramePr>
        <xdr:cNvPr id="2" name="Chart 4"/>
        <xdr:cNvGraphicFramePr/>
      </xdr:nvGraphicFramePr>
      <xdr:xfrm>
        <a:off x="4505325" y="13601700"/>
        <a:ext cx="62960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workbookViewId="0" topLeftCell="A54">
      <selection activeCell="Q68" sqref="Q68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0.41891146057248074</v>
      </c>
      <c r="F2" s="2"/>
      <c r="G2" s="2"/>
    </row>
    <row r="3" spans="4:7" ht="12.75">
      <c r="D3" s="1" t="s">
        <v>15</v>
      </c>
      <c r="E3" s="5">
        <v>80</v>
      </c>
      <c r="F3" s="3"/>
      <c r="G3" s="3"/>
    </row>
    <row r="4" spans="4:5" ht="13.5">
      <c r="D4" s="212" t="s">
        <v>2</v>
      </c>
      <c r="E4" s="212"/>
    </row>
    <row r="6" spans="1:16" ht="13.5" thickBot="1">
      <c r="A6" s="85" t="s">
        <v>16</v>
      </c>
      <c r="B6" s="220" t="s">
        <v>17</v>
      </c>
      <c r="C6" s="168"/>
      <c r="D6" s="6"/>
      <c r="E6" s="6"/>
      <c r="F6" s="6"/>
      <c r="G6" s="6"/>
      <c r="H6" s="6"/>
      <c r="N6" s="85" t="s">
        <v>16</v>
      </c>
      <c r="O6" s="220" t="s">
        <v>17</v>
      </c>
      <c r="P6" s="168"/>
    </row>
    <row r="7" spans="1:16" ht="14.25" thickBot="1" thickTop="1">
      <c r="A7" s="79" t="s">
        <v>11</v>
      </c>
      <c r="B7" s="221" t="s">
        <v>9</v>
      </c>
      <c r="C7" s="222"/>
      <c r="D7" s="222"/>
      <c r="E7" s="222"/>
      <c r="F7" s="222"/>
      <c r="G7" s="222"/>
      <c r="H7" s="223"/>
      <c r="I7" s="221" t="s">
        <v>10</v>
      </c>
      <c r="J7" s="222"/>
      <c r="K7" s="222"/>
      <c r="L7" s="222"/>
      <c r="M7" s="222"/>
      <c r="N7" s="222"/>
      <c r="O7" s="224"/>
      <c r="P7" s="134" t="s">
        <v>11</v>
      </c>
    </row>
    <row r="8" spans="1:16" ht="13.5" thickBot="1">
      <c r="A8" s="80" t="s">
        <v>18</v>
      </c>
      <c r="B8" s="7"/>
      <c r="C8" s="7">
        <v>38142</v>
      </c>
      <c r="D8" s="8"/>
      <c r="E8" s="9"/>
      <c r="F8" s="7">
        <v>38142</v>
      </c>
      <c r="G8" s="8"/>
      <c r="H8" s="10"/>
      <c r="I8" s="7"/>
      <c r="J8" s="7">
        <v>38147</v>
      </c>
      <c r="K8" s="8"/>
      <c r="L8" s="9"/>
      <c r="M8" s="7">
        <v>38147</v>
      </c>
      <c r="N8" s="8"/>
      <c r="O8" s="135"/>
      <c r="P8" s="132" t="s">
        <v>18</v>
      </c>
    </row>
    <row r="9" spans="1:16" ht="14.25" thickBot="1">
      <c r="A9" s="81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43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43</v>
      </c>
      <c r="P9" s="133" t="s">
        <v>0</v>
      </c>
    </row>
    <row r="10" spans="1:16" s="145" customFormat="1" ht="10.5" customHeight="1">
      <c r="A10" s="35">
        <v>0</v>
      </c>
      <c r="B10" s="136">
        <v>0</v>
      </c>
      <c r="C10" s="137">
        <v>5.928</v>
      </c>
      <c r="D10" s="138">
        <f>$E$2*($E$3/C10)^2</f>
        <v>76.29319910404489</v>
      </c>
      <c r="E10" s="139">
        <v>0</v>
      </c>
      <c r="F10" s="137">
        <v>5.945</v>
      </c>
      <c r="G10" s="138">
        <f>$E$2*($E$3/F10)^2</f>
        <v>75.85749515396253</v>
      </c>
      <c r="H10" s="140"/>
      <c r="I10" s="141">
        <v>1.208</v>
      </c>
      <c r="J10" s="142">
        <v>6.042</v>
      </c>
      <c r="K10" s="143">
        <f>$E$2*($E$3/J10)^2</f>
        <v>73.44137072884921</v>
      </c>
      <c r="L10" s="141">
        <v>0</v>
      </c>
      <c r="M10" s="142">
        <v>5.778</v>
      </c>
      <c r="N10" s="143">
        <f>$E$2*($E$3/M10)^2</f>
        <v>80.30584216877944</v>
      </c>
      <c r="O10" s="144" t="s">
        <v>13</v>
      </c>
      <c r="P10" s="34">
        <v>0</v>
      </c>
    </row>
    <row r="11" spans="1:16" s="145" customFormat="1" ht="10.5" customHeight="1">
      <c r="A11" s="38">
        <v>1</v>
      </c>
      <c r="B11" s="146">
        <v>0</v>
      </c>
      <c r="C11" s="147">
        <v>5.942</v>
      </c>
      <c r="D11" s="138">
        <f aca="true" t="shared" si="0" ref="D11:D73">$E$2*($E$3/C11)^2</f>
        <v>75.93411243229251</v>
      </c>
      <c r="E11" s="148">
        <v>2.5189999999999997</v>
      </c>
      <c r="F11" s="147">
        <v>5.941</v>
      </c>
      <c r="G11" s="138">
        <f aca="true" t="shared" si="1" ref="G11:G73">$E$2*($E$3/F11)^2</f>
        <v>75.95967732140772</v>
      </c>
      <c r="H11" s="149"/>
      <c r="I11" s="150">
        <v>0.988</v>
      </c>
      <c r="J11" s="151">
        <v>5.964</v>
      </c>
      <c r="K11" s="143">
        <f aca="true" t="shared" si="2" ref="K11:K73">$E$2*($E$3/J11)^2</f>
        <v>75.37493425970185</v>
      </c>
      <c r="L11" s="150">
        <v>0</v>
      </c>
      <c r="M11" s="151">
        <v>5.802</v>
      </c>
      <c r="N11" s="143">
        <f aca="true" t="shared" si="3" ref="N11:N73">$E$2*($E$3/M11)^2</f>
        <v>79.64284527592433</v>
      </c>
      <c r="O11" s="152" t="s">
        <v>13</v>
      </c>
      <c r="P11" s="153">
        <v>1</v>
      </c>
    </row>
    <row r="12" spans="1:16" s="145" customFormat="1" ht="10.5" customHeight="1">
      <c r="A12" s="38">
        <v>2</v>
      </c>
      <c r="B12" s="146">
        <v>0</v>
      </c>
      <c r="C12" s="147">
        <v>5.952</v>
      </c>
      <c r="D12" s="138">
        <f t="shared" si="0"/>
        <v>75.67917182847742</v>
      </c>
      <c r="E12" s="148">
        <v>3.0189999999999997</v>
      </c>
      <c r="F12" s="147">
        <v>6.001</v>
      </c>
      <c r="G12" s="138">
        <f t="shared" si="1"/>
        <v>74.44833036808691</v>
      </c>
      <c r="H12" s="149"/>
      <c r="I12" s="146">
        <v>4.719</v>
      </c>
      <c r="J12" s="147">
        <v>6.051</v>
      </c>
      <c r="K12" s="138">
        <f t="shared" si="2"/>
        <v>73.22306605673175</v>
      </c>
      <c r="L12" s="146">
        <v>0</v>
      </c>
      <c r="M12" s="147">
        <v>5.867</v>
      </c>
      <c r="N12" s="138">
        <f t="shared" si="3"/>
        <v>77.88790804727441</v>
      </c>
      <c r="O12" s="152"/>
      <c r="P12" s="153">
        <v>2</v>
      </c>
    </row>
    <row r="13" spans="1:16" s="145" customFormat="1" ht="10.5" customHeight="1">
      <c r="A13" s="38">
        <v>3</v>
      </c>
      <c r="B13" s="146">
        <v>0</v>
      </c>
      <c r="C13" s="147">
        <v>5.969</v>
      </c>
      <c r="D13" s="138">
        <f t="shared" si="0"/>
        <v>75.24870982524234</v>
      </c>
      <c r="E13" s="148">
        <v>0</v>
      </c>
      <c r="F13" s="147">
        <v>5.787</v>
      </c>
      <c r="G13" s="138">
        <f t="shared" si="1"/>
        <v>80.05625151264799</v>
      </c>
      <c r="H13" s="149"/>
      <c r="I13" s="146">
        <v>0</v>
      </c>
      <c r="J13" s="147">
        <v>5.981</v>
      </c>
      <c r="K13" s="138">
        <f t="shared" si="2"/>
        <v>74.9470617179525</v>
      </c>
      <c r="L13" s="146">
        <v>0</v>
      </c>
      <c r="M13" s="147">
        <v>5.839</v>
      </c>
      <c r="N13" s="138">
        <f t="shared" si="3"/>
        <v>78.63669736501932</v>
      </c>
      <c r="O13" s="152"/>
      <c r="P13" s="153">
        <v>3</v>
      </c>
    </row>
    <row r="14" spans="1:16" s="145" customFormat="1" ht="10.5" customHeight="1">
      <c r="A14" s="38">
        <v>4</v>
      </c>
      <c r="B14" s="146">
        <v>0.119</v>
      </c>
      <c r="C14" s="147">
        <v>5.933</v>
      </c>
      <c r="D14" s="138">
        <f t="shared" si="0"/>
        <v>76.16466202114059</v>
      </c>
      <c r="E14" s="148">
        <v>0</v>
      </c>
      <c r="F14" s="147">
        <v>5.97</v>
      </c>
      <c r="G14" s="138">
        <f t="shared" si="1"/>
        <v>75.22350298852938</v>
      </c>
      <c r="H14" s="149"/>
      <c r="I14" s="146">
        <v>7.019</v>
      </c>
      <c r="J14" s="147">
        <v>6.004</v>
      </c>
      <c r="K14" s="138">
        <f t="shared" si="2"/>
        <v>74.37395022416428</v>
      </c>
      <c r="L14" s="146">
        <v>0</v>
      </c>
      <c r="M14" s="147">
        <v>5.883</v>
      </c>
      <c r="N14" s="138">
        <f t="shared" si="3"/>
        <v>77.46482054964078</v>
      </c>
      <c r="O14" s="152"/>
      <c r="P14" s="153">
        <v>4</v>
      </c>
    </row>
    <row r="15" spans="1:16" s="145" customFormat="1" ht="10.5" customHeight="1">
      <c r="A15" s="38">
        <v>5</v>
      </c>
      <c r="B15" s="146">
        <v>0.519</v>
      </c>
      <c r="C15" s="147">
        <v>5.992</v>
      </c>
      <c r="D15" s="138">
        <f t="shared" si="0"/>
        <v>74.67214150642883</v>
      </c>
      <c r="E15" s="148">
        <v>0</v>
      </c>
      <c r="F15" s="147">
        <v>5.914</v>
      </c>
      <c r="G15" s="138">
        <f t="shared" si="1"/>
        <v>76.65483895204152</v>
      </c>
      <c r="H15" s="149"/>
      <c r="I15" s="146">
        <v>16.019000000000002</v>
      </c>
      <c r="J15" s="147">
        <v>6.007</v>
      </c>
      <c r="K15" s="138">
        <f t="shared" si="2"/>
        <v>74.29968149261401</v>
      </c>
      <c r="L15" s="146">
        <v>0.319</v>
      </c>
      <c r="M15" s="147">
        <v>5.905</v>
      </c>
      <c r="N15" s="138">
        <f t="shared" si="3"/>
        <v>76.88868121961761</v>
      </c>
      <c r="O15" s="152"/>
      <c r="P15" s="153">
        <v>5</v>
      </c>
    </row>
    <row r="16" spans="1:16" s="145" customFormat="1" ht="10.5" customHeight="1">
      <c r="A16" s="38">
        <v>6</v>
      </c>
      <c r="B16" s="146">
        <v>0.119</v>
      </c>
      <c r="C16" s="147">
        <v>6.012</v>
      </c>
      <c r="D16" s="138">
        <f t="shared" si="0"/>
        <v>74.17614725261933</v>
      </c>
      <c r="E16" s="148">
        <v>0.819</v>
      </c>
      <c r="F16" s="147">
        <v>6.019</v>
      </c>
      <c r="G16" s="138">
        <f t="shared" si="1"/>
        <v>74.00371625047781</v>
      </c>
      <c r="H16" s="149"/>
      <c r="I16" s="146">
        <v>2.1189999999999998</v>
      </c>
      <c r="J16" s="147">
        <v>5.942</v>
      </c>
      <c r="K16" s="138">
        <f t="shared" si="2"/>
        <v>75.93411243229251</v>
      </c>
      <c r="L16" s="146">
        <v>0</v>
      </c>
      <c r="M16" s="147">
        <v>5.912</v>
      </c>
      <c r="N16" s="138">
        <f t="shared" si="3"/>
        <v>76.70671162113904</v>
      </c>
      <c r="O16" s="152"/>
      <c r="P16" s="153">
        <v>6</v>
      </c>
    </row>
    <row r="17" spans="1:16" s="145" customFormat="1" ht="10.5" customHeight="1">
      <c r="A17" s="38">
        <v>7</v>
      </c>
      <c r="B17" s="146">
        <v>18.919</v>
      </c>
      <c r="C17" s="147">
        <v>5.964</v>
      </c>
      <c r="D17" s="138">
        <f t="shared" si="0"/>
        <v>75.37493425970185</v>
      </c>
      <c r="E17" s="148">
        <v>1.119</v>
      </c>
      <c r="F17" s="147">
        <v>6.003</v>
      </c>
      <c r="G17" s="138">
        <f t="shared" si="1"/>
        <v>74.39873121532068</v>
      </c>
      <c r="H17" s="149"/>
      <c r="I17" s="150">
        <v>3.6189999999999998</v>
      </c>
      <c r="J17" s="151">
        <v>6.016</v>
      </c>
      <c r="K17" s="138">
        <f t="shared" si="2"/>
        <v>74.07754155098473</v>
      </c>
      <c r="L17" s="146">
        <v>0</v>
      </c>
      <c r="M17" s="147">
        <v>5.89</v>
      </c>
      <c r="N17" s="138">
        <f t="shared" si="3"/>
        <v>77.28080305498591</v>
      </c>
      <c r="O17" s="152" t="s">
        <v>13</v>
      </c>
      <c r="P17" s="153">
        <v>7</v>
      </c>
    </row>
    <row r="18" spans="1:16" s="145" customFormat="1" ht="10.5" customHeight="1">
      <c r="A18" s="38">
        <v>8</v>
      </c>
      <c r="B18" s="146">
        <v>0</v>
      </c>
      <c r="C18" s="147">
        <v>5.956</v>
      </c>
      <c r="D18" s="138">
        <f t="shared" si="0"/>
        <v>75.57755495933343</v>
      </c>
      <c r="E18" s="148">
        <v>0</v>
      </c>
      <c r="F18" s="147">
        <v>5.942</v>
      </c>
      <c r="G18" s="138">
        <f t="shared" si="1"/>
        <v>75.93411243229251</v>
      </c>
      <c r="H18" s="149"/>
      <c r="I18" s="150">
        <v>0.319</v>
      </c>
      <c r="J18" s="151">
        <v>5.968</v>
      </c>
      <c r="K18" s="138">
        <f t="shared" si="2"/>
        <v>75.2739293340139</v>
      </c>
      <c r="L18" s="146">
        <v>0</v>
      </c>
      <c r="M18" s="147">
        <v>5.889</v>
      </c>
      <c r="N18" s="138">
        <f t="shared" si="3"/>
        <v>77.30705109862959</v>
      </c>
      <c r="O18" s="152" t="s">
        <v>13</v>
      </c>
      <c r="P18" s="153">
        <v>8</v>
      </c>
    </row>
    <row r="19" spans="1:16" s="145" customFormat="1" ht="10.5" customHeight="1">
      <c r="A19" s="38">
        <v>9</v>
      </c>
      <c r="B19" s="146">
        <v>0.819</v>
      </c>
      <c r="C19" s="147">
        <v>5.991</v>
      </c>
      <c r="D19" s="138">
        <f t="shared" si="0"/>
        <v>74.69707169288615</v>
      </c>
      <c r="E19" s="148">
        <v>1.0190000000000001</v>
      </c>
      <c r="F19" s="147">
        <v>6</v>
      </c>
      <c r="G19" s="138">
        <f t="shared" si="1"/>
        <v>74.47314854621881</v>
      </c>
      <c r="H19" s="149"/>
      <c r="I19" s="146">
        <v>11.719</v>
      </c>
      <c r="J19" s="147">
        <v>5.995</v>
      </c>
      <c r="K19" s="138">
        <f t="shared" si="2"/>
        <v>74.59742578542661</v>
      </c>
      <c r="L19" s="146">
        <v>0</v>
      </c>
      <c r="M19" s="147">
        <v>5.852</v>
      </c>
      <c r="N19" s="138">
        <f t="shared" si="3"/>
        <v>78.2877084413913</v>
      </c>
      <c r="O19" s="152"/>
      <c r="P19" s="153">
        <v>9</v>
      </c>
    </row>
    <row r="20" spans="1:16" s="145" customFormat="1" ht="10.5" customHeight="1">
      <c r="A20" s="38">
        <v>10</v>
      </c>
      <c r="B20" s="146">
        <v>0.519</v>
      </c>
      <c r="C20" s="147">
        <v>6.011</v>
      </c>
      <c r="D20" s="138">
        <f t="shared" si="0"/>
        <v>74.20082944103605</v>
      </c>
      <c r="E20" s="148">
        <v>0</v>
      </c>
      <c r="F20" s="147">
        <v>5.991</v>
      </c>
      <c r="G20" s="138">
        <f t="shared" si="1"/>
        <v>74.69707169288615</v>
      </c>
      <c r="H20" s="149"/>
      <c r="I20" s="146">
        <v>0</v>
      </c>
      <c r="J20" s="147">
        <v>6.01</v>
      </c>
      <c r="K20" s="138">
        <f t="shared" si="2"/>
        <v>74.22552395103772</v>
      </c>
      <c r="L20" s="146">
        <v>0</v>
      </c>
      <c r="M20" s="147">
        <v>5.822</v>
      </c>
      <c r="N20" s="138">
        <f t="shared" si="3"/>
        <v>79.09659966336353</v>
      </c>
      <c r="O20" s="152"/>
      <c r="P20" s="153">
        <v>10</v>
      </c>
    </row>
    <row r="21" spans="1:16" s="145" customFormat="1" ht="10.5" customHeight="1">
      <c r="A21" s="38">
        <v>11</v>
      </c>
      <c r="B21" s="146">
        <v>0.319</v>
      </c>
      <c r="C21" s="147">
        <v>6.021</v>
      </c>
      <c r="D21" s="138">
        <f t="shared" si="0"/>
        <v>73.95456067810376</v>
      </c>
      <c r="E21" s="148">
        <v>0</v>
      </c>
      <c r="F21" s="147">
        <v>6.018</v>
      </c>
      <c r="G21" s="138">
        <f t="shared" si="1"/>
        <v>74.0283124169056</v>
      </c>
      <c r="H21" s="149"/>
      <c r="I21" s="146">
        <v>0</v>
      </c>
      <c r="J21" s="147">
        <v>5.997</v>
      </c>
      <c r="K21" s="138">
        <f t="shared" si="2"/>
        <v>74.5476775868863</v>
      </c>
      <c r="L21" s="146">
        <v>0.119</v>
      </c>
      <c r="M21" s="147">
        <v>5.926</v>
      </c>
      <c r="N21" s="138">
        <f t="shared" si="3"/>
        <v>76.34470505977926</v>
      </c>
      <c r="O21" s="152"/>
      <c r="P21" s="153">
        <v>11</v>
      </c>
    </row>
    <row r="22" spans="1:16" s="145" customFormat="1" ht="10.5" customHeight="1">
      <c r="A22" s="38">
        <v>12</v>
      </c>
      <c r="B22" s="146">
        <v>0.319</v>
      </c>
      <c r="C22" s="147">
        <v>5.995</v>
      </c>
      <c r="D22" s="138">
        <f t="shared" si="0"/>
        <v>74.59742578542661</v>
      </c>
      <c r="E22" s="148">
        <v>0</v>
      </c>
      <c r="F22" s="147">
        <v>5.993</v>
      </c>
      <c r="G22" s="138">
        <f t="shared" si="1"/>
        <v>74.6472237985831</v>
      </c>
      <c r="H22" s="149"/>
      <c r="I22" s="146">
        <v>3.319</v>
      </c>
      <c r="J22" s="147">
        <v>5.997</v>
      </c>
      <c r="K22" s="138">
        <f t="shared" si="2"/>
        <v>74.5476775868863</v>
      </c>
      <c r="L22" s="150">
        <v>0</v>
      </c>
      <c r="M22" s="151">
        <v>5.928</v>
      </c>
      <c r="N22" s="143">
        <f t="shared" si="3"/>
        <v>76.29319910404489</v>
      </c>
      <c r="O22" s="152" t="s">
        <v>13</v>
      </c>
      <c r="P22" s="153">
        <v>12</v>
      </c>
    </row>
    <row r="23" spans="1:16" s="145" customFormat="1" ht="10.5" customHeight="1">
      <c r="A23" s="38">
        <v>13</v>
      </c>
      <c r="B23" s="146">
        <v>0</v>
      </c>
      <c r="C23" s="147">
        <v>6.023</v>
      </c>
      <c r="D23" s="138">
        <f t="shared" si="0"/>
        <v>73.90545406546137</v>
      </c>
      <c r="E23" s="148">
        <v>0</v>
      </c>
      <c r="F23" s="147">
        <v>6.031</v>
      </c>
      <c r="G23" s="138">
        <f t="shared" si="1"/>
        <v>73.70951591386462</v>
      </c>
      <c r="H23" s="149"/>
      <c r="I23" s="146">
        <v>0</v>
      </c>
      <c r="J23" s="147">
        <v>5.997</v>
      </c>
      <c r="K23" s="138">
        <f t="shared" si="2"/>
        <v>74.5476775868863</v>
      </c>
      <c r="L23" s="150">
        <v>0</v>
      </c>
      <c r="M23" s="151">
        <v>5.852</v>
      </c>
      <c r="N23" s="143">
        <f t="shared" si="3"/>
        <v>78.2877084413913</v>
      </c>
      <c r="O23" s="152" t="s">
        <v>13</v>
      </c>
      <c r="P23" s="153">
        <v>13</v>
      </c>
    </row>
    <row r="24" spans="1:16" s="145" customFormat="1" ht="10.5" customHeight="1">
      <c r="A24" s="38">
        <v>14</v>
      </c>
      <c r="B24" s="146">
        <v>0.319</v>
      </c>
      <c r="C24" s="147">
        <v>5.984</v>
      </c>
      <c r="D24" s="138">
        <f t="shared" si="0"/>
        <v>74.87193310011739</v>
      </c>
      <c r="E24" s="148">
        <v>0</v>
      </c>
      <c r="F24" s="147">
        <v>6.017</v>
      </c>
      <c r="G24" s="138">
        <f t="shared" si="1"/>
        <v>74.05292084768952</v>
      </c>
      <c r="H24" s="149"/>
      <c r="I24" s="146">
        <v>0</v>
      </c>
      <c r="J24" s="147">
        <v>5.99</v>
      </c>
      <c r="K24" s="138">
        <f t="shared" si="2"/>
        <v>74.72201436628873</v>
      </c>
      <c r="L24" s="150">
        <v>0</v>
      </c>
      <c r="M24" s="151">
        <v>5.95</v>
      </c>
      <c r="N24" s="143">
        <f t="shared" si="3"/>
        <v>75.7300571333628</v>
      </c>
      <c r="O24" s="152" t="s">
        <v>13</v>
      </c>
      <c r="P24" s="153">
        <v>14</v>
      </c>
    </row>
    <row r="25" spans="1:16" s="145" customFormat="1" ht="10.5" customHeight="1">
      <c r="A25" s="38">
        <v>15</v>
      </c>
      <c r="B25" s="146">
        <v>0.41900000000000004</v>
      </c>
      <c r="C25" s="147">
        <v>5.991</v>
      </c>
      <c r="D25" s="138">
        <f t="shared" si="0"/>
        <v>74.69707169288615</v>
      </c>
      <c r="E25" s="148">
        <v>0</v>
      </c>
      <c r="F25" s="147">
        <v>6.032</v>
      </c>
      <c r="G25" s="138">
        <f t="shared" si="1"/>
        <v>73.68507844501838</v>
      </c>
      <c r="H25" s="149"/>
      <c r="I25" s="146">
        <v>6.719</v>
      </c>
      <c r="J25" s="147">
        <v>0</v>
      </c>
      <c r="K25" s="138">
        <v>0</v>
      </c>
      <c r="L25" s="150">
        <v>0</v>
      </c>
      <c r="M25" s="151">
        <v>5.968</v>
      </c>
      <c r="N25" s="143">
        <f t="shared" si="3"/>
        <v>75.2739293340139</v>
      </c>
      <c r="O25" s="152" t="s">
        <v>13</v>
      </c>
      <c r="P25" s="153">
        <v>15</v>
      </c>
    </row>
    <row r="26" spans="1:16" s="145" customFormat="1" ht="10.5" customHeight="1">
      <c r="A26" s="38">
        <v>16</v>
      </c>
      <c r="B26" s="146">
        <v>0</v>
      </c>
      <c r="C26" s="147">
        <v>5.995</v>
      </c>
      <c r="D26" s="138">
        <f t="shared" si="0"/>
        <v>74.59742578542661</v>
      </c>
      <c r="E26" s="148">
        <v>0</v>
      </c>
      <c r="F26" s="147">
        <v>6.043</v>
      </c>
      <c r="G26" s="138">
        <f t="shared" si="1"/>
        <v>73.41706647792637</v>
      </c>
      <c r="H26" s="149"/>
      <c r="I26" s="146">
        <v>5.319</v>
      </c>
      <c r="J26" s="147">
        <v>6.018</v>
      </c>
      <c r="K26" s="138">
        <f t="shared" si="2"/>
        <v>74.0283124169056</v>
      </c>
      <c r="L26" s="150">
        <v>0</v>
      </c>
      <c r="M26" s="151">
        <v>5.858</v>
      </c>
      <c r="N26" s="143">
        <f t="shared" si="3"/>
        <v>78.12741970996167</v>
      </c>
      <c r="O26" s="152" t="s">
        <v>13</v>
      </c>
      <c r="P26" s="153">
        <v>16</v>
      </c>
    </row>
    <row r="27" spans="1:16" s="145" customFormat="1" ht="10.5" customHeight="1">
      <c r="A27" s="38">
        <v>17</v>
      </c>
      <c r="B27" s="146">
        <v>0.119</v>
      </c>
      <c r="C27" s="147">
        <v>5.963</v>
      </c>
      <c r="D27" s="138">
        <f t="shared" si="0"/>
        <v>75.40021725634078</v>
      </c>
      <c r="E27" s="148">
        <v>0</v>
      </c>
      <c r="F27" s="147">
        <v>6.004</v>
      </c>
      <c r="G27" s="138">
        <f t="shared" si="1"/>
        <v>74.37395022416428</v>
      </c>
      <c r="H27" s="149"/>
      <c r="I27" s="146">
        <v>9.119</v>
      </c>
      <c r="J27" s="147">
        <v>6.002</v>
      </c>
      <c r="K27" s="138">
        <f t="shared" si="2"/>
        <v>74.42352459387571</v>
      </c>
      <c r="L27" s="146">
        <v>0</v>
      </c>
      <c r="M27" s="147">
        <v>5.993</v>
      </c>
      <c r="N27" s="138">
        <f t="shared" si="3"/>
        <v>74.6472237985831</v>
      </c>
      <c r="O27" s="152"/>
      <c r="P27" s="153">
        <v>17</v>
      </c>
    </row>
    <row r="28" spans="1:16" s="145" customFormat="1" ht="10.5" customHeight="1">
      <c r="A28" s="38">
        <v>18</v>
      </c>
      <c r="B28" s="146">
        <v>0</v>
      </c>
      <c r="C28" s="147">
        <v>5.942</v>
      </c>
      <c r="D28" s="138">
        <f t="shared" si="0"/>
        <v>75.93411243229251</v>
      </c>
      <c r="E28" s="148">
        <v>0</v>
      </c>
      <c r="F28" s="147">
        <v>6.031</v>
      </c>
      <c r="G28" s="138">
        <f t="shared" si="1"/>
        <v>73.70951591386462</v>
      </c>
      <c r="H28" s="149"/>
      <c r="I28" s="146">
        <v>15.318999999999999</v>
      </c>
      <c r="J28" s="147">
        <v>5.998</v>
      </c>
      <c r="K28" s="138">
        <f t="shared" si="2"/>
        <v>74.52282214733678</v>
      </c>
      <c r="L28" s="146">
        <v>0</v>
      </c>
      <c r="M28" s="147">
        <v>5.825</v>
      </c>
      <c r="N28" s="138">
        <f t="shared" si="3"/>
        <v>79.01514775115038</v>
      </c>
      <c r="O28" s="152"/>
      <c r="P28" s="153">
        <v>18</v>
      </c>
    </row>
    <row r="29" spans="1:16" s="145" customFormat="1" ht="10.5" customHeight="1">
      <c r="A29" s="38">
        <v>19</v>
      </c>
      <c r="B29" s="146">
        <v>0.519</v>
      </c>
      <c r="C29" s="147">
        <v>6.002</v>
      </c>
      <c r="D29" s="138">
        <f t="shared" si="0"/>
        <v>74.42352459387571</v>
      </c>
      <c r="E29" s="148">
        <v>0.719</v>
      </c>
      <c r="F29" s="147">
        <v>6.014</v>
      </c>
      <c r="G29" s="138">
        <f t="shared" si="1"/>
        <v>74.12681980776361</v>
      </c>
      <c r="H29" s="149"/>
      <c r="I29" s="146">
        <v>0.549</v>
      </c>
      <c r="J29" s="147">
        <v>6.001</v>
      </c>
      <c r="K29" s="138">
        <f t="shared" si="2"/>
        <v>74.44833036808691</v>
      </c>
      <c r="L29" s="146">
        <v>0</v>
      </c>
      <c r="M29" s="147">
        <v>5.946</v>
      </c>
      <c r="N29" s="138">
        <f t="shared" si="3"/>
        <v>75.83198182860559</v>
      </c>
      <c r="O29" s="152"/>
      <c r="P29" s="153">
        <v>19</v>
      </c>
    </row>
    <row r="30" spans="1:16" s="145" customFormat="1" ht="10.5" customHeight="1">
      <c r="A30" s="38">
        <v>20</v>
      </c>
      <c r="B30" s="146">
        <v>1.119</v>
      </c>
      <c r="C30" s="147">
        <v>6.146</v>
      </c>
      <c r="D30" s="138">
        <f t="shared" si="0"/>
        <v>70.9769125819898</v>
      </c>
      <c r="E30" s="148">
        <v>0</v>
      </c>
      <c r="F30" s="147">
        <v>5.995</v>
      </c>
      <c r="G30" s="138">
        <f t="shared" si="1"/>
        <v>74.59742578542661</v>
      </c>
      <c r="H30" s="149"/>
      <c r="I30" s="146">
        <v>0</v>
      </c>
      <c r="J30" s="147">
        <v>5.975</v>
      </c>
      <c r="K30" s="138">
        <f t="shared" si="2"/>
        <v>75.09765858899885</v>
      </c>
      <c r="L30" s="146">
        <v>0</v>
      </c>
      <c r="M30" s="147">
        <v>5.808</v>
      </c>
      <c r="N30" s="138">
        <f t="shared" si="3"/>
        <v>79.47837893823295</v>
      </c>
      <c r="O30" s="152"/>
      <c r="P30" s="153">
        <v>20</v>
      </c>
    </row>
    <row r="31" spans="1:16" s="145" customFormat="1" ht="10.5" customHeight="1">
      <c r="A31" s="38">
        <v>21</v>
      </c>
      <c r="B31" s="150">
        <v>0</v>
      </c>
      <c r="C31" s="147">
        <v>5.996</v>
      </c>
      <c r="D31" s="138">
        <f t="shared" si="0"/>
        <v>74.57254546348322</v>
      </c>
      <c r="E31" s="148">
        <v>0</v>
      </c>
      <c r="F31" s="147">
        <v>5.979</v>
      </c>
      <c r="G31" s="138">
        <f t="shared" si="1"/>
        <v>74.99721030251015</v>
      </c>
      <c r="H31" s="149" t="s">
        <v>12</v>
      </c>
      <c r="I31" s="146">
        <v>0.659</v>
      </c>
      <c r="J31" s="147">
        <v>6.007</v>
      </c>
      <c r="K31" s="138">
        <f t="shared" si="2"/>
        <v>74.29968149261401</v>
      </c>
      <c r="L31" s="146">
        <v>0</v>
      </c>
      <c r="M31" s="147">
        <v>5.787</v>
      </c>
      <c r="N31" s="138">
        <f t="shared" si="3"/>
        <v>80.05625151264799</v>
      </c>
      <c r="O31" s="152"/>
      <c r="P31" s="153">
        <v>21</v>
      </c>
    </row>
    <row r="32" spans="1:16" s="145" customFormat="1" ht="10.5" customHeight="1">
      <c r="A32" s="38">
        <v>22</v>
      </c>
      <c r="B32" s="146">
        <v>0</v>
      </c>
      <c r="C32" s="147">
        <v>6.042</v>
      </c>
      <c r="D32" s="138">
        <f t="shared" si="0"/>
        <v>73.44137072884921</v>
      </c>
      <c r="E32" s="148">
        <v>0</v>
      </c>
      <c r="F32" s="147">
        <v>5.99</v>
      </c>
      <c r="G32" s="138">
        <f t="shared" si="1"/>
        <v>74.72201436628873</v>
      </c>
      <c r="H32" s="149"/>
      <c r="I32" s="146">
        <v>6.219</v>
      </c>
      <c r="J32" s="147">
        <v>5.98</v>
      </c>
      <c r="K32" s="138">
        <f t="shared" si="2"/>
        <v>74.97212972069316</v>
      </c>
      <c r="L32" s="146">
        <v>0</v>
      </c>
      <c r="M32" s="147">
        <v>5.903</v>
      </c>
      <c r="N32" s="138">
        <f t="shared" si="3"/>
        <v>76.94079147309986</v>
      </c>
      <c r="O32" s="152"/>
      <c r="P32" s="153">
        <v>22</v>
      </c>
    </row>
    <row r="33" spans="1:16" s="145" customFormat="1" ht="10.5" customHeight="1">
      <c r="A33" s="38">
        <v>23</v>
      </c>
      <c r="B33" s="150">
        <v>0</v>
      </c>
      <c r="C33" s="147">
        <v>5.995</v>
      </c>
      <c r="D33" s="138">
        <f t="shared" si="0"/>
        <v>74.59742578542661</v>
      </c>
      <c r="E33" s="148">
        <v>80.31899999999999</v>
      </c>
      <c r="F33" s="147">
        <v>6.039</v>
      </c>
      <c r="G33" s="138">
        <f t="shared" si="1"/>
        <v>73.51435593749304</v>
      </c>
      <c r="H33" s="149" t="s">
        <v>12</v>
      </c>
      <c r="I33" s="146">
        <v>2.719</v>
      </c>
      <c r="J33" s="147">
        <v>5.998</v>
      </c>
      <c r="K33" s="138">
        <f t="shared" si="2"/>
        <v>74.52282214733678</v>
      </c>
      <c r="L33" s="146">
        <v>0</v>
      </c>
      <c r="M33" s="147">
        <v>5.86</v>
      </c>
      <c r="N33" s="138">
        <f t="shared" si="3"/>
        <v>78.07409951379388</v>
      </c>
      <c r="O33" s="152"/>
      <c r="P33" s="153">
        <v>23</v>
      </c>
    </row>
    <row r="34" spans="1:16" s="145" customFormat="1" ht="10.5" customHeight="1">
      <c r="A34" s="38">
        <v>24</v>
      </c>
      <c r="B34" s="146">
        <v>0.719</v>
      </c>
      <c r="C34" s="147">
        <v>6.052</v>
      </c>
      <c r="D34" s="138">
        <f t="shared" si="0"/>
        <v>73.19887008298309</v>
      </c>
      <c r="E34" s="148">
        <v>0</v>
      </c>
      <c r="F34" s="147">
        <v>5.996</v>
      </c>
      <c r="G34" s="138">
        <f t="shared" si="1"/>
        <v>74.57254546348322</v>
      </c>
      <c r="H34" s="149"/>
      <c r="I34" s="146">
        <v>17.019000000000002</v>
      </c>
      <c r="J34" s="147">
        <v>6.011</v>
      </c>
      <c r="K34" s="138">
        <f t="shared" si="2"/>
        <v>74.20082944103605</v>
      </c>
      <c r="L34" s="146">
        <v>0</v>
      </c>
      <c r="M34" s="147">
        <v>5.815</v>
      </c>
      <c r="N34" s="138">
        <f t="shared" si="3"/>
        <v>79.28714461632276</v>
      </c>
      <c r="O34" s="152"/>
      <c r="P34" s="153">
        <v>24</v>
      </c>
    </row>
    <row r="35" spans="1:16" s="145" customFormat="1" ht="10.5" customHeight="1">
      <c r="A35" s="38">
        <v>25</v>
      </c>
      <c r="B35" s="146">
        <v>0</v>
      </c>
      <c r="C35" s="147">
        <v>6.005</v>
      </c>
      <c r="D35" s="138">
        <f t="shared" si="0"/>
        <v>74.34918161215576</v>
      </c>
      <c r="E35" s="148">
        <v>0</v>
      </c>
      <c r="F35" s="147">
        <v>5.981</v>
      </c>
      <c r="G35" s="138">
        <f t="shared" si="1"/>
        <v>74.9470617179525</v>
      </c>
      <c r="H35" s="149"/>
      <c r="I35" s="146">
        <v>0.319</v>
      </c>
      <c r="J35" s="147">
        <v>6.001</v>
      </c>
      <c r="K35" s="138">
        <f t="shared" si="2"/>
        <v>74.44833036808691</v>
      </c>
      <c r="L35" s="146">
        <v>30.319000000000003</v>
      </c>
      <c r="M35" s="147">
        <v>5.941</v>
      </c>
      <c r="N35" s="138">
        <f t="shared" si="3"/>
        <v>75.95967732140772</v>
      </c>
      <c r="O35" s="152"/>
      <c r="P35" s="153">
        <v>25</v>
      </c>
    </row>
    <row r="36" spans="1:16" s="145" customFormat="1" ht="10.5" customHeight="1">
      <c r="A36" s="38">
        <v>26</v>
      </c>
      <c r="B36" s="146">
        <v>0.119</v>
      </c>
      <c r="C36" s="147">
        <v>6.003</v>
      </c>
      <c r="D36" s="138">
        <f t="shared" si="0"/>
        <v>74.39873121532068</v>
      </c>
      <c r="E36" s="148">
        <v>2.6189999999999998</v>
      </c>
      <c r="F36" s="147">
        <v>5.969</v>
      </c>
      <c r="G36" s="138">
        <f t="shared" si="1"/>
        <v>75.24870982524234</v>
      </c>
      <c r="H36" s="149"/>
      <c r="I36" s="146">
        <v>0</v>
      </c>
      <c r="J36" s="147">
        <v>5.981</v>
      </c>
      <c r="K36" s="138">
        <f t="shared" si="2"/>
        <v>74.9470617179525</v>
      </c>
      <c r="L36" s="146">
        <v>0</v>
      </c>
      <c r="M36" s="147">
        <v>5.808</v>
      </c>
      <c r="N36" s="138">
        <f t="shared" si="3"/>
        <v>79.47837893823295</v>
      </c>
      <c r="O36" s="152"/>
      <c r="P36" s="153">
        <v>26</v>
      </c>
    </row>
    <row r="37" spans="1:16" s="145" customFormat="1" ht="10.5" customHeight="1">
      <c r="A37" s="38">
        <v>27</v>
      </c>
      <c r="B37" s="146">
        <v>0</v>
      </c>
      <c r="C37" s="147">
        <v>5.986</v>
      </c>
      <c r="D37" s="138">
        <f t="shared" si="0"/>
        <v>74.82191009626864</v>
      </c>
      <c r="E37" s="148">
        <v>0</v>
      </c>
      <c r="F37" s="147">
        <v>5.973</v>
      </c>
      <c r="G37" s="138">
        <f t="shared" si="1"/>
        <v>75.14795842589372</v>
      </c>
      <c r="H37" s="149"/>
      <c r="I37" s="146">
        <v>0.719</v>
      </c>
      <c r="J37" s="147">
        <v>6.015</v>
      </c>
      <c r="K37" s="138">
        <f t="shared" si="2"/>
        <v>74.10217453495319</v>
      </c>
      <c r="L37" s="146">
        <v>1.3190000000000002</v>
      </c>
      <c r="M37" s="147">
        <v>5.789</v>
      </c>
      <c r="N37" s="138">
        <f t="shared" si="3"/>
        <v>80.0009449502136</v>
      </c>
      <c r="O37" s="152"/>
      <c r="P37" s="153">
        <v>27</v>
      </c>
    </row>
    <row r="38" spans="1:16" s="145" customFormat="1" ht="10.5" customHeight="1">
      <c r="A38" s="38">
        <v>28</v>
      </c>
      <c r="B38" s="146">
        <v>0.719</v>
      </c>
      <c r="C38" s="147">
        <v>6.001</v>
      </c>
      <c r="D38" s="138">
        <f t="shared" si="0"/>
        <v>74.44833036808691</v>
      </c>
      <c r="E38" s="148">
        <v>2.219</v>
      </c>
      <c r="F38" s="147">
        <v>6.012</v>
      </c>
      <c r="G38" s="138">
        <f t="shared" si="1"/>
        <v>74.17614725261933</v>
      </c>
      <c r="H38" s="149"/>
      <c r="I38" s="146">
        <v>0.11</v>
      </c>
      <c r="J38" s="147">
        <v>5.995</v>
      </c>
      <c r="K38" s="138">
        <f t="shared" si="2"/>
        <v>74.59742578542661</v>
      </c>
      <c r="L38" s="146">
        <v>5.019</v>
      </c>
      <c r="M38" s="147">
        <v>5.954</v>
      </c>
      <c r="N38" s="138">
        <f t="shared" si="3"/>
        <v>75.62833779341871</v>
      </c>
      <c r="O38" s="152"/>
      <c r="P38" s="153">
        <v>28</v>
      </c>
    </row>
    <row r="39" spans="1:16" s="145" customFormat="1" ht="10.5" customHeight="1">
      <c r="A39" s="38">
        <v>29</v>
      </c>
      <c r="B39" s="146">
        <v>0.319</v>
      </c>
      <c r="C39" s="147">
        <v>6.011</v>
      </c>
      <c r="D39" s="138">
        <f t="shared" si="0"/>
        <v>74.20082944103605</v>
      </c>
      <c r="E39" s="148">
        <v>0</v>
      </c>
      <c r="F39" s="147">
        <v>5.983</v>
      </c>
      <c r="G39" s="138">
        <f t="shared" si="1"/>
        <v>74.89696341606464</v>
      </c>
      <c r="H39" s="149"/>
      <c r="I39" s="146">
        <v>0.539</v>
      </c>
      <c r="J39" s="147">
        <v>6.001</v>
      </c>
      <c r="K39" s="138">
        <f t="shared" si="2"/>
        <v>74.44833036808691</v>
      </c>
      <c r="L39" s="146">
        <v>0</v>
      </c>
      <c r="M39" s="147">
        <v>5.952</v>
      </c>
      <c r="N39" s="138">
        <f t="shared" si="3"/>
        <v>75.67917182847742</v>
      </c>
      <c r="O39" s="152"/>
      <c r="P39" s="153">
        <v>29</v>
      </c>
    </row>
    <row r="40" spans="1:16" s="145" customFormat="1" ht="10.5" customHeight="1">
      <c r="A40" s="38">
        <v>30</v>
      </c>
      <c r="B40" s="146">
        <v>2.219</v>
      </c>
      <c r="C40" s="147">
        <v>6.012</v>
      </c>
      <c r="D40" s="138">
        <f t="shared" si="0"/>
        <v>74.17614725261933</v>
      </c>
      <c r="E40" s="148">
        <v>7.319</v>
      </c>
      <c r="F40" s="147">
        <v>6.022</v>
      </c>
      <c r="G40" s="138">
        <f t="shared" si="1"/>
        <v>73.93000125588101</v>
      </c>
      <c r="H40" s="149"/>
      <c r="I40" s="146">
        <v>0</v>
      </c>
      <c r="J40" s="147">
        <v>6.033</v>
      </c>
      <c r="K40" s="138">
        <f t="shared" si="2"/>
        <v>73.660653127064</v>
      </c>
      <c r="L40" s="146">
        <v>0</v>
      </c>
      <c r="M40" s="147">
        <v>5.844</v>
      </c>
      <c r="N40" s="138">
        <f t="shared" si="3"/>
        <v>78.5021952133487</v>
      </c>
      <c r="O40" s="152"/>
      <c r="P40" s="153">
        <v>30</v>
      </c>
    </row>
    <row r="41" spans="1:16" s="145" customFormat="1" ht="10.5" customHeight="1">
      <c r="A41" s="38">
        <v>31</v>
      </c>
      <c r="B41" s="146">
        <v>5.619000000000001</v>
      </c>
      <c r="C41" s="147">
        <v>6.09</v>
      </c>
      <c r="D41" s="138">
        <f t="shared" si="0"/>
        <v>72.28823659513095</v>
      </c>
      <c r="E41" s="148">
        <v>0</v>
      </c>
      <c r="F41" s="147">
        <v>6.008</v>
      </c>
      <c r="G41" s="138">
        <f t="shared" si="1"/>
        <v>74.27494996861367</v>
      </c>
      <c r="H41" s="149"/>
      <c r="I41" s="150">
        <v>0</v>
      </c>
      <c r="J41" s="147">
        <v>5.999</v>
      </c>
      <c r="K41" s="138">
        <f t="shared" si="2"/>
        <v>74.49797913654267</v>
      </c>
      <c r="L41" s="146">
        <v>0</v>
      </c>
      <c r="M41" s="147">
        <v>5.919</v>
      </c>
      <c r="N41" s="138">
        <f t="shared" si="3"/>
        <v>76.52538725014642</v>
      </c>
      <c r="O41" s="152" t="s">
        <v>12</v>
      </c>
      <c r="P41" s="153">
        <v>31</v>
      </c>
    </row>
    <row r="42" spans="1:16" s="145" customFormat="1" ht="10.5" customHeight="1">
      <c r="A42" s="38">
        <v>32</v>
      </c>
      <c r="B42" s="146">
        <v>0</v>
      </c>
      <c r="C42" s="147">
        <v>5.983</v>
      </c>
      <c r="D42" s="138">
        <f t="shared" si="0"/>
        <v>74.89696341606464</v>
      </c>
      <c r="E42" s="148">
        <v>0</v>
      </c>
      <c r="F42" s="147">
        <v>5.994</v>
      </c>
      <c r="G42" s="138">
        <f t="shared" si="1"/>
        <v>74.6223185610223</v>
      </c>
      <c r="H42" s="149"/>
      <c r="I42" s="146">
        <v>0</v>
      </c>
      <c r="J42" s="147">
        <v>6.004</v>
      </c>
      <c r="K42" s="138">
        <f t="shared" si="2"/>
        <v>74.37395022416428</v>
      </c>
      <c r="L42" s="150">
        <v>5.019</v>
      </c>
      <c r="M42" s="147">
        <v>5.941</v>
      </c>
      <c r="N42" s="138">
        <f t="shared" si="3"/>
        <v>75.95967732140772</v>
      </c>
      <c r="O42" s="152" t="s">
        <v>12</v>
      </c>
      <c r="P42" s="153">
        <v>32</v>
      </c>
    </row>
    <row r="43" spans="1:16" s="145" customFormat="1" ht="10.5" customHeight="1">
      <c r="A43" s="38">
        <v>33</v>
      </c>
      <c r="B43" s="150">
        <v>225.219</v>
      </c>
      <c r="C43" s="147">
        <v>5.992</v>
      </c>
      <c r="D43" s="138">
        <f t="shared" si="0"/>
        <v>74.67214150642883</v>
      </c>
      <c r="E43" s="148">
        <v>0.519</v>
      </c>
      <c r="F43" s="147">
        <v>6.144</v>
      </c>
      <c r="G43" s="138">
        <f t="shared" si="1"/>
        <v>71.02312903043632</v>
      </c>
      <c r="H43" s="149" t="s">
        <v>12</v>
      </c>
      <c r="I43" s="146">
        <v>0.549</v>
      </c>
      <c r="J43" s="147">
        <v>5.996</v>
      </c>
      <c r="K43" s="138">
        <f t="shared" si="2"/>
        <v>74.57254546348322</v>
      </c>
      <c r="L43" s="146">
        <v>0</v>
      </c>
      <c r="M43" s="147">
        <v>5.957</v>
      </c>
      <c r="N43" s="138">
        <f t="shared" si="3"/>
        <v>75.55218272117084</v>
      </c>
      <c r="O43" s="152"/>
      <c r="P43" s="153">
        <v>33</v>
      </c>
    </row>
    <row r="44" spans="1:16" s="145" customFormat="1" ht="10.5" customHeight="1">
      <c r="A44" s="38">
        <v>34</v>
      </c>
      <c r="B44" s="146">
        <v>14.418999999999999</v>
      </c>
      <c r="C44" s="147">
        <v>6.01</v>
      </c>
      <c r="D44" s="138">
        <f t="shared" si="0"/>
        <v>74.22552395103772</v>
      </c>
      <c r="E44" s="148">
        <v>0</v>
      </c>
      <c r="F44" s="147">
        <v>6.016</v>
      </c>
      <c r="G44" s="138">
        <f t="shared" si="1"/>
        <v>74.07754155098473</v>
      </c>
      <c r="H44" s="149"/>
      <c r="I44" s="146">
        <v>67.31899999999999</v>
      </c>
      <c r="J44" s="147">
        <v>6.03</v>
      </c>
      <c r="K44" s="138">
        <f t="shared" si="2"/>
        <v>73.73396554166362</v>
      </c>
      <c r="L44" s="146">
        <v>0</v>
      </c>
      <c r="M44" s="147">
        <v>5.975</v>
      </c>
      <c r="N44" s="138">
        <f t="shared" si="3"/>
        <v>75.09765858899885</v>
      </c>
      <c r="O44" s="152"/>
      <c r="P44" s="153">
        <v>34</v>
      </c>
    </row>
    <row r="45" spans="1:16" s="145" customFormat="1" ht="10.5" customHeight="1">
      <c r="A45" s="38">
        <v>35</v>
      </c>
      <c r="B45" s="146">
        <v>0</v>
      </c>
      <c r="C45" s="147">
        <v>6.008</v>
      </c>
      <c r="D45" s="138">
        <f t="shared" si="0"/>
        <v>74.27494996861367</v>
      </c>
      <c r="E45" s="148">
        <v>0</v>
      </c>
      <c r="F45" s="147">
        <v>6.005</v>
      </c>
      <c r="G45" s="138">
        <f t="shared" si="1"/>
        <v>74.34918161215576</v>
      </c>
      <c r="H45" s="149"/>
      <c r="I45" s="146">
        <v>0.319</v>
      </c>
      <c r="J45" s="147">
        <v>5.972</v>
      </c>
      <c r="K45" s="138">
        <f t="shared" si="2"/>
        <v>75.17312729733277</v>
      </c>
      <c r="L45" s="146">
        <v>0</v>
      </c>
      <c r="M45" s="147">
        <v>5.939</v>
      </c>
      <c r="N45" s="138">
        <f t="shared" si="3"/>
        <v>76.0108458462766</v>
      </c>
      <c r="O45" s="152"/>
      <c r="P45" s="153">
        <v>35</v>
      </c>
    </row>
    <row r="46" spans="1:16" s="145" customFormat="1" ht="10.5" customHeight="1">
      <c r="A46" s="38">
        <v>36</v>
      </c>
      <c r="B46" s="146">
        <v>0.319</v>
      </c>
      <c r="C46" s="147">
        <v>5.97</v>
      </c>
      <c r="D46" s="138">
        <f t="shared" si="0"/>
        <v>75.22350298852938</v>
      </c>
      <c r="E46" s="148">
        <v>0</v>
      </c>
      <c r="F46" s="147">
        <v>6.012</v>
      </c>
      <c r="G46" s="138">
        <f t="shared" si="1"/>
        <v>74.17614725261933</v>
      </c>
      <c r="H46" s="149"/>
      <c r="I46" s="146">
        <v>0</v>
      </c>
      <c r="J46" s="147">
        <v>5.993</v>
      </c>
      <c r="K46" s="138">
        <f t="shared" si="2"/>
        <v>74.6472237985831</v>
      </c>
      <c r="L46" s="146">
        <v>0</v>
      </c>
      <c r="M46" s="147">
        <v>5.851</v>
      </c>
      <c r="N46" s="138">
        <f t="shared" si="3"/>
        <v>78.31447118230908</v>
      </c>
      <c r="O46" s="152"/>
      <c r="P46" s="153">
        <v>36</v>
      </c>
    </row>
    <row r="47" spans="1:16" s="145" customFormat="1" ht="10.5" customHeight="1">
      <c r="A47" s="38">
        <v>37</v>
      </c>
      <c r="B47" s="146">
        <v>0</v>
      </c>
      <c r="C47" s="147">
        <v>5.984</v>
      </c>
      <c r="D47" s="138">
        <f t="shared" si="0"/>
        <v>74.87193310011739</v>
      </c>
      <c r="E47" s="148">
        <v>0</v>
      </c>
      <c r="F47" s="147">
        <v>6.033</v>
      </c>
      <c r="G47" s="138">
        <f t="shared" si="1"/>
        <v>73.660653127064</v>
      </c>
      <c r="H47" s="149"/>
      <c r="I47" s="146">
        <v>2.199</v>
      </c>
      <c r="J47" s="147">
        <v>6.05</v>
      </c>
      <c r="K47" s="138">
        <f t="shared" si="2"/>
        <v>73.2472740294755</v>
      </c>
      <c r="L47" s="146">
        <v>0</v>
      </c>
      <c r="M47" s="147">
        <v>5.905</v>
      </c>
      <c r="N47" s="138">
        <f t="shared" si="3"/>
        <v>76.88868121961761</v>
      </c>
      <c r="O47" s="152"/>
      <c r="P47" s="153">
        <v>37</v>
      </c>
    </row>
    <row r="48" spans="1:16" s="145" customFormat="1" ht="10.5" customHeight="1">
      <c r="A48" s="38">
        <v>38</v>
      </c>
      <c r="B48" s="146">
        <v>2.219</v>
      </c>
      <c r="C48" s="147">
        <v>5.993</v>
      </c>
      <c r="D48" s="138">
        <f t="shared" si="0"/>
        <v>74.6472237985831</v>
      </c>
      <c r="E48" s="148">
        <v>0</v>
      </c>
      <c r="F48" s="147">
        <v>6.021</v>
      </c>
      <c r="G48" s="138">
        <f t="shared" si="1"/>
        <v>73.95456067810376</v>
      </c>
      <c r="H48" s="149"/>
      <c r="I48" s="146">
        <v>14.719</v>
      </c>
      <c r="J48" s="147">
        <v>6.036</v>
      </c>
      <c r="K48" s="138">
        <f t="shared" si="2"/>
        <v>73.58744999804236</v>
      </c>
      <c r="L48" s="146">
        <v>0</v>
      </c>
      <c r="M48" s="147">
        <v>5.799</v>
      </c>
      <c r="N48" s="138">
        <f t="shared" si="3"/>
        <v>79.72526994857341</v>
      </c>
      <c r="O48" s="152"/>
      <c r="P48" s="153">
        <v>38</v>
      </c>
    </row>
    <row r="49" spans="1:16" s="145" customFormat="1" ht="10.5" customHeight="1">
      <c r="A49" s="38">
        <v>39</v>
      </c>
      <c r="B49" s="146">
        <v>0</v>
      </c>
      <c r="C49" s="147">
        <v>6.012</v>
      </c>
      <c r="D49" s="138">
        <f t="shared" si="0"/>
        <v>74.17614725261933</v>
      </c>
      <c r="E49" s="148">
        <v>0</v>
      </c>
      <c r="F49" s="147">
        <v>6.022</v>
      </c>
      <c r="G49" s="138">
        <f t="shared" si="1"/>
        <v>73.93000125588101</v>
      </c>
      <c r="H49" s="149"/>
      <c r="I49" s="146">
        <v>0.989</v>
      </c>
      <c r="J49" s="147">
        <v>6.029</v>
      </c>
      <c r="K49" s="138">
        <f t="shared" si="2"/>
        <v>73.75842733648308</v>
      </c>
      <c r="L49" s="146">
        <v>0</v>
      </c>
      <c r="M49" s="147">
        <v>5.992</v>
      </c>
      <c r="N49" s="138">
        <f t="shared" si="3"/>
        <v>74.67214150642883</v>
      </c>
      <c r="O49" s="152"/>
      <c r="P49" s="153">
        <v>39</v>
      </c>
    </row>
    <row r="50" spans="1:16" s="145" customFormat="1" ht="10.5" customHeight="1">
      <c r="A50" s="38">
        <v>40</v>
      </c>
      <c r="B50" s="146">
        <v>0.819</v>
      </c>
      <c r="C50" s="147">
        <v>5.986</v>
      </c>
      <c r="D50" s="138">
        <f t="shared" si="0"/>
        <v>74.82191009626864</v>
      </c>
      <c r="E50" s="148">
        <v>0</v>
      </c>
      <c r="F50" s="147">
        <v>6.024</v>
      </c>
      <c r="G50" s="138">
        <f t="shared" si="1"/>
        <v>73.88091909872344</v>
      </c>
      <c r="H50" s="149" t="s">
        <v>12</v>
      </c>
      <c r="I50" s="146">
        <v>1.089</v>
      </c>
      <c r="J50" s="147">
        <v>5.991</v>
      </c>
      <c r="K50" s="138">
        <f t="shared" si="2"/>
        <v>74.69707169288615</v>
      </c>
      <c r="L50" s="146">
        <v>0</v>
      </c>
      <c r="M50" s="147">
        <v>5.953</v>
      </c>
      <c r="N50" s="138">
        <f t="shared" si="3"/>
        <v>75.65374840652575</v>
      </c>
      <c r="O50" s="152"/>
      <c r="P50" s="153">
        <v>40</v>
      </c>
    </row>
    <row r="51" spans="1:16" s="145" customFormat="1" ht="10.5" customHeight="1">
      <c r="A51" s="38">
        <v>41</v>
      </c>
      <c r="B51" s="146">
        <v>0.519</v>
      </c>
      <c r="C51" s="147">
        <v>5.962</v>
      </c>
      <c r="D51" s="138">
        <f t="shared" si="0"/>
        <v>75.42551297611804</v>
      </c>
      <c r="E51" s="148">
        <v>1.0190000000000001</v>
      </c>
      <c r="F51" s="147">
        <v>6.024</v>
      </c>
      <c r="G51" s="138">
        <f t="shared" si="1"/>
        <v>73.88091909872344</v>
      </c>
      <c r="H51" s="149"/>
      <c r="I51" s="146">
        <v>20.319000000000003</v>
      </c>
      <c r="J51" s="147">
        <v>5.967</v>
      </c>
      <c r="K51" s="138">
        <f t="shared" si="2"/>
        <v>75.29916152333946</v>
      </c>
      <c r="L51" s="146">
        <v>0</v>
      </c>
      <c r="M51" s="147">
        <v>5.955</v>
      </c>
      <c r="N51" s="138">
        <f t="shared" si="3"/>
        <v>75.60293998055319</v>
      </c>
      <c r="O51" s="152"/>
      <c r="P51" s="153">
        <v>41</v>
      </c>
    </row>
    <row r="52" spans="1:16" s="145" customFormat="1" ht="10.5" customHeight="1">
      <c r="A52" s="38">
        <v>42</v>
      </c>
      <c r="B52" s="150">
        <v>225.219</v>
      </c>
      <c r="C52" s="147">
        <v>5.992</v>
      </c>
      <c r="D52" s="138">
        <f t="shared" si="0"/>
        <v>74.67214150642883</v>
      </c>
      <c r="E52" s="148">
        <v>0</v>
      </c>
      <c r="F52" s="147">
        <v>6.008</v>
      </c>
      <c r="G52" s="138">
        <f t="shared" si="1"/>
        <v>74.27494996861367</v>
      </c>
      <c r="H52" s="149" t="s">
        <v>12</v>
      </c>
      <c r="I52" s="146">
        <v>11.619</v>
      </c>
      <c r="J52" s="147">
        <v>5.975</v>
      </c>
      <c r="K52" s="138">
        <f t="shared" si="2"/>
        <v>75.09765858899885</v>
      </c>
      <c r="L52" s="146">
        <v>74.31899999999999</v>
      </c>
      <c r="M52" s="147">
        <v>5.965</v>
      </c>
      <c r="N52" s="138">
        <f t="shared" si="3"/>
        <v>75.34966397767016</v>
      </c>
      <c r="O52" s="152"/>
      <c r="P52" s="153">
        <v>42</v>
      </c>
    </row>
    <row r="53" spans="1:16" s="145" customFormat="1" ht="10.5" customHeight="1">
      <c r="A53" s="38">
        <v>43</v>
      </c>
      <c r="B53" s="146">
        <v>0</v>
      </c>
      <c r="C53" s="147">
        <v>6.025</v>
      </c>
      <c r="D53" s="138">
        <f t="shared" si="0"/>
        <v>73.85639634755259</v>
      </c>
      <c r="E53" s="148">
        <v>0</v>
      </c>
      <c r="F53" s="147">
        <v>5.994</v>
      </c>
      <c r="G53" s="138">
        <f t="shared" si="1"/>
        <v>74.6223185610223</v>
      </c>
      <c r="H53" s="149"/>
      <c r="I53" s="146">
        <v>0.849</v>
      </c>
      <c r="J53" s="147">
        <v>5.979</v>
      </c>
      <c r="K53" s="138">
        <f t="shared" si="2"/>
        <v>74.99721030251015</v>
      </c>
      <c r="L53" s="146">
        <v>0</v>
      </c>
      <c r="M53" s="147">
        <v>5.965</v>
      </c>
      <c r="N53" s="138">
        <f t="shared" si="3"/>
        <v>75.34966397767016</v>
      </c>
      <c r="O53" s="152"/>
      <c r="P53" s="153">
        <v>43</v>
      </c>
    </row>
    <row r="54" spans="1:16" s="145" customFormat="1" ht="10.5" customHeight="1">
      <c r="A54" s="38">
        <v>44</v>
      </c>
      <c r="B54" s="146">
        <v>0</v>
      </c>
      <c r="C54" s="147">
        <v>6.001</v>
      </c>
      <c r="D54" s="138">
        <f t="shared" si="0"/>
        <v>74.44833036808691</v>
      </c>
      <c r="E54" s="148">
        <v>0.759</v>
      </c>
      <c r="F54" s="147">
        <v>6.021</v>
      </c>
      <c r="G54" s="138">
        <f t="shared" si="1"/>
        <v>73.95456067810376</v>
      </c>
      <c r="H54" s="149"/>
      <c r="I54" s="146">
        <v>2.409</v>
      </c>
      <c r="J54" s="147">
        <v>5.977</v>
      </c>
      <c r="K54" s="138">
        <f t="shared" si="2"/>
        <v>75.04740923705045</v>
      </c>
      <c r="L54" s="146">
        <v>0</v>
      </c>
      <c r="M54" s="147">
        <v>5.865</v>
      </c>
      <c r="N54" s="138">
        <f t="shared" si="3"/>
        <v>77.94103758737192</v>
      </c>
      <c r="O54" s="152"/>
      <c r="P54" s="153">
        <v>44</v>
      </c>
    </row>
    <row r="55" spans="1:16" s="145" customFormat="1" ht="10.5" customHeight="1">
      <c r="A55" s="38">
        <v>45</v>
      </c>
      <c r="B55" s="146">
        <v>1.0190000000000001</v>
      </c>
      <c r="C55" s="147">
        <v>6.085</v>
      </c>
      <c r="D55" s="138">
        <f t="shared" si="0"/>
        <v>72.40708283334429</v>
      </c>
      <c r="E55" s="148">
        <v>0</v>
      </c>
      <c r="F55" s="147">
        <v>6.01</v>
      </c>
      <c r="G55" s="138">
        <f t="shared" si="1"/>
        <v>74.22552395103772</v>
      </c>
      <c r="H55" s="149"/>
      <c r="I55" s="146">
        <v>0.869</v>
      </c>
      <c r="J55" s="147">
        <v>5.998</v>
      </c>
      <c r="K55" s="138">
        <f t="shared" si="2"/>
        <v>74.52282214733678</v>
      </c>
      <c r="L55" s="146">
        <v>0</v>
      </c>
      <c r="M55" s="147">
        <v>5.882</v>
      </c>
      <c r="N55" s="138">
        <f t="shared" si="3"/>
        <v>77.49116240800682</v>
      </c>
      <c r="O55" s="152"/>
      <c r="P55" s="153">
        <v>45</v>
      </c>
    </row>
    <row r="56" spans="1:16" s="145" customFormat="1" ht="10.5" customHeight="1">
      <c r="A56" s="38">
        <v>46</v>
      </c>
      <c r="B56" s="146">
        <v>0</v>
      </c>
      <c r="C56" s="147">
        <v>5.995</v>
      </c>
      <c r="D56" s="138">
        <f t="shared" si="0"/>
        <v>74.59742578542661</v>
      </c>
      <c r="E56" s="148">
        <v>0</v>
      </c>
      <c r="F56" s="147">
        <v>5.978</v>
      </c>
      <c r="G56" s="138">
        <f t="shared" si="1"/>
        <v>75.02230347182103</v>
      </c>
      <c r="H56" s="149"/>
      <c r="I56" s="146">
        <v>3.819</v>
      </c>
      <c r="J56" s="147">
        <v>5.995</v>
      </c>
      <c r="K56" s="138">
        <f t="shared" si="2"/>
        <v>74.59742578542661</v>
      </c>
      <c r="L56" s="146">
        <v>0.619</v>
      </c>
      <c r="M56" s="147">
        <v>5.897</v>
      </c>
      <c r="N56" s="138">
        <f t="shared" si="3"/>
        <v>77.09744048204473</v>
      </c>
      <c r="O56" s="152"/>
      <c r="P56" s="153">
        <v>46</v>
      </c>
    </row>
    <row r="57" spans="1:16" s="145" customFormat="1" ht="10.5" customHeight="1">
      <c r="A57" s="38">
        <v>47</v>
      </c>
      <c r="B57" s="146">
        <v>0</v>
      </c>
      <c r="C57" s="147">
        <v>6.023</v>
      </c>
      <c r="D57" s="138">
        <f t="shared" si="0"/>
        <v>73.90545406546137</v>
      </c>
      <c r="E57" s="148">
        <v>0</v>
      </c>
      <c r="F57" s="147">
        <v>5.972</v>
      </c>
      <c r="G57" s="138">
        <f t="shared" si="1"/>
        <v>75.17312729733277</v>
      </c>
      <c r="H57" s="149"/>
      <c r="I57" s="146">
        <v>0.319</v>
      </c>
      <c r="J57" s="147">
        <v>5.956</v>
      </c>
      <c r="K57" s="138">
        <f t="shared" si="2"/>
        <v>75.57755495933343</v>
      </c>
      <c r="L57" s="146">
        <v>0</v>
      </c>
      <c r="M57" s="147">
        <v>5.878</v>
      </c>
      <c r="N57" s="138">
        <f t="shared" si="3"/>
        <v>77.59666431874439</v>
      </c>
      <c r="O57" s="152"/>
      <c r="P57" s="153">
        <v>47</v>
      </c>
    </row>
    <row r="58" spans="1:16" s="145" customFormat="1" ht="10.5" customHeight="1">
      <c r="A58" s="38">
        <v>48</v>
      </c>
      <c r="B58" s="146">
        <v>0.869</v>
      </c>
      <c r="C58" s="147">
        <v>6.151</v>
      </c>
      <c r="D58" s="138">
        <f t="shared" si="0"/>
        <v>70.86156862999958</v>
      </c>
      <c r="E58" s="148">
        <v>0</v>
      </c>
      <c r="F58" s="147">
        <v>5.959</v>
      </c>
      <c r="G58" s="138">
        <f t="shared" si="1"/>
        <v>75.50147655969866</v>
      </c>
      <c r="H58" s="149"/>
      <c r="I58" s="146">
        <v>3.319</v>
      </c>
      <c r="J58" s="147">
        <v>5.992</v>
      </c>
      <c r="K58" s="138">
        <f t="shared" si="2"/>
        <v>74.67214150642883</v>
      </c>
      <c r="L58" s="146">
        <v>0.719</v>
      </c>
      <c r="M58" s="147">
        <v>5.941</v>
      </c>
      <c r="N58" s="138">
        <f t="shared" si="3"/>
        <v>75.95967732140772</v>
      </c>
      <c r="O58" s="152"/>
      <c r="P58" s="153">
        <v>48</v>
      </c>
    </row>
    <row r="59" spans="1:16" s="145" customFormat="1" ht="10.5" customHeight="1">
      <c r="A59" s="38">
        <v>49</v>
      </c>
      <c r="B59" s="146">
        <v>0.319</v>
      </c>
      <c r="C59" s="147">
        <v>6.013</v>
      </c>
      <c r="D59" s="138">
        <f t="shared" si="0"/>
        <v>74.15147737759153</v>
      </c>
      <c r="E59" s="148">
        <v>0</v>
      </c>
      <c r="F59" s="147">
        <v>5.98</v>
      </c>
      <c r="G59" s="138">
        <f t="shared" si="1"/>
        <v>74.97212972069316</v>
      </c>
      <c r="H59" s="149"/>
      <c r="I59" s="146">
        <v>0</v>
      </c>
      <c r="J59" s="147">
        <v>5.973</v>
      </c>
      <c r="K59" s="138">
        <f t="shared" si="2"/>
        <v>75.14795842589372</v>
      </c>
      <c r="L59" s="146">
        <v>0</v>
      </c>
      <c r="M59" s="147">
        <v>5.97</v>
      </c>
      <c r="N59" s="138">
        <f t="shared" si="3"/>
        <v>75.22350298852938</v>
      </c>
      <c r="O59" s="152"/>
      <c r="P59" s="153">
        <v>49</v>
      </c>
    </row>
    <row r="60" spans="1:16" s="145" customFormat="1" ht="10.5" customHeight="1">
      <c r="A60" s="38">
        <v>50</v>
      </c>
      <c r="B60" s="146">
        <v>0.41900000000000004</v>
      </c>
      <c r="C60" s="147">
        <v>6.039</v>
      </c>
      <c r="D60" s="138">
        <f t="shared" si="0"/>
        <v>73.51435593749304</v>
      </c>
      <c r="E60" s="148">
        <v>0</v>
      </c>
      <c r="F60" s="147">
        <v>5.999</v>
      </c>
      <c r="G60" s="138">
        <f t="shared" si="1"/>
        <v>74.49797913654267</v>
      </c>
      <c r="H60" s="149"/>
      <c r="I60" s="146">
        <v>0.519</v>
      </c>
      <c r="J60" s="147">
        <v>5.98</v>
      </c>
      <c r="K60" s="138">
        <f t="shared" si="2"/>
        <v>74.97212972069316</v>
      </c>
      <c r="L60" s="146">
        <v>0</v>
      </c>
      <c r="M60" s="147">
        <v>5.903</v>
      </c>
      <c r="N60" s="138">
        <f t="shared" si="3"/>
        <v>76.94079147309986</v>
      </c>
      <c r="O60" s="152"/>
      <c r="P60" s="153">
        <v>50</v>
      </c>
    </row>
    <row r="61" spans="1:16" s="145" customFormat="1" ht="10.5" customHeight="1">
      <c r="A61" s="38">
        <v>51</v>
      </c>
      <c r="B61" s="146">
        <v>0</v>
      </c>
      <c r="C61" s="147">
        <v>5.991</v>
      </c>
      <c r="D61" s="138">
        <f t="shared" si="0"/>
        <v>74.69707169288615</v>
      </c>
      <c r="E61" s="148">
        <v>0</v>
      </c>
      <c r="F61" s="147">
        <v>6.001</v>
      </c>
      <c r="G61" s="138">
        <f t="shared" si="1"/>
        <v>74.44833036808691</v>
      </c>
      <c r="H61" s="149"/>
      <c r="I61" s="146">
        <v>0.319</v>
      </c>
      <c r="J61" s="147">
        <v>5.986</v>
      </c>
      <c r="K61" s="138">
        <f t="shared" si="2"/>
        <v>74.82191009626864</v>
      </c>
      <c r="L61" s="146">
        <v>0</v>
      </c>
      <c r="M61" s="147">
        <v>5.903</v>
      </c>
      <c r="N61" s="138">
        <f t="shared" si="3"/>
        <v>76.94079147309986</v>
      </c>
      <c r="O61" s="152"/>
      <c r="P61" s="153">
        <v>51</v>
      </c>
    </row>
    <row r="62" spans="1:16" s="145" customFormat="1" ht="10.5" customHeight="1">
      <c r="A62" s="38">
        <v>52</v>
      </c>
      <c r="B62" s="146">
        <v>0</v>
      </c>
      <c r="C62" s="147">
        <v>6.015</v>
      </c>
      <c r="D62" s="138">
        <f t="shared" si="0"/>
        <v>74.10217453495319</v>
      </c>
      <c r="E62" s="148">
        <v>0</v>
      </c>
      <c r="F62" s="147">
        <v>5.968</v>
      </c>
      <c r="G62" s="138">
        <f t="shared" si="1"/>
        <v>75.2739293340139</v>
      </c>
      <c r="H62" s="149"/>
      <c r="I62" s="150">
        <v>0</v>
      </c>
      <c r="J62" s="151">
        <v>5.998</v>
      </c>
      <c r="K62" s="138">
        <f t="shared" si="2"/>
        <v>74.52282214733678</v>
      </c>
      <c r="L62" s="146">
        <v>0</v>
      </c>
      <c r="M62" s="147">
        <v>5.968</v>
      </c>
      <c r="N62" s="138">
        <f t="shared" si="3"/>
        <v>75.2739293340139</v>
      </c>
      <c r="O62" s="152" t="s">
        <v>13</v>
      </c>
      <c r="P62" s="153">
        <v>52</v>
      </c>
    </row>
    <row r="63" spans="1:16" s="145" customFormat="1" ht="10.5" customHeight="1">
      <c r="A63" s="38">
        <v>53</v>
      </c>
      <c r="B63" s="146">
        <v>0.119</v>
      </c>
      <c r="C63" s="147">
        <v>6.013</v>
      </c>
      <c r="D63" s="138">
        <f t="shared" si="0"/>
        <v>74.15147737759153</v>
      </c>
      <c r="E63" s="148">
        <v>0</v>
      </c>
      <c r="F63" s="147">
        <v>5.99</v>
      </c>
      <c r="G63" s="138">
        <f t="shared" si="1"/>
        <v>74.72201436628873</v>
      </c>
      <c r="H63" s="149"/>
      <c r="I63" s="150">
        <v>0.869</v>
      </c>
      <c r="J63" s="151">
        <v>5.98</v>
      </c>
      <c r="K63" s="138">
        <f t="shared" si="2"/>
        <v>74.97212972069316</v>
      </c>
      <c r="L63" s="146">
        <v>0</v>
      </c>
      <c r="M63" s="147">
        <v>5.954</v>
      </c>
      <c r="N63" s="138">
        <f t="shared" si="3"/>
        <v>75.62833779341871</v>
      </c>
      <c r="O63" s="152" t="s">
        <v>13</v>
      </c>
      <c r="P63" s="153">
        <v>53</v>
      </c>
    </row>
    <row r="64" spans="1:16" s="145" customFormat="1" ht="10.5" customHeight="1">
      <c r="A64" s="38">
        <v>54</v>
      </c>
      <c r="B64" s="146">
        <v>0.119</v>
      </c>
      <c r="C64" s="147">
        <v>6.014</v>
      </c>
      <c r="D64" s="138">
        <f t="shared" si="0"/>
        <v>74.12681980776361</v>
      </c>
      <c r="E64" s="148">
        <v>0</v>
      </c>
      <c r="F64" s="147">
        <v>5.971</v>
      </c>
      <c r="G64" s="138">
        <f t="shared" si="1"/>
        <v>75.1983088153866</v>
      </c>
      <c r="H64" s="149"/>
      <c r="I64" s="146">
        <v>0</v>
      </c>
      <c r="J64" s="147">
        <v>5.972</v>
      </c>
      <c r="K64" s="138">
        <f t="shared" si="2"/>
        <v>75.17312729733277</v>
      </c>
      <c r="L64" s="146">
        <v>1.619</v>
      </c>
      <c r="M64" s="147">
        <v>5.932</v>
      </c>
      <c r="N64" s="138">
        <f t="shared" si="3"/>
        <v>76.19034343780754</v>
      </c>
      <c r="O64" s="152"/>
      <c r="P64" s="153">
        <v>54</v>
      </c>
    </row>
    <row r="65" spans="1:16" s="145" customFormat="1" ht="10.5" customHeight="1">
      <c r="A65" s="38">
        <v>55</v>
      </c>
      <c r="B65" s="146">
        <v>0</v>
      </c>
      <c r="C65" s="147">
        <v>6.018</v>
      </c>
      <c r="D65" s="138">
        <f t="shared" si="0"/>
        <v>74.0283124169056</v>
      </c>
      <c r="E65" s="148">
        <v>0</v>
      </c>
      <c r="F65" s="147">
        <v>5.99</v>
      </c>
      <c r="G65" s="138">
        <f t="shared" si="1"/>
        <v>74.72201436628873</v>
      </c>
      <c r="H65" s="149"/>
      <c r="I65" s="146">
        <v>3.919</v>
      </c>
      <c r="J65" s="147">
        <v>5.995</v>
      </c>
      <c r="K65" s="138">
        <f t="shared" si="2"/>
        <v>74.59742578542661</v>
      </c>
      <c r="L65" s="146">
        <v>0</v>
      </c>
      <c r="M65" s="147">
        <v>5.908</v>
      </c>
      <c r="N65" s="138">
        <f t="shared" si="3"/>
        <v>76.8106150452239</v>
      </c>
      <c r="O65" s="152"/>
      <c r="P65" s="153">
        <v>55</v>
      </c>
    </row>
    <row r="66" spans="1:16" s="145" customFormat="1" ht="10.5" customHeight="1">
      <c r="A66" s="38">
        <v>56</v>
      </c>
      <c r="B66" s="146">
        <v>1.5190000000000001</v>
      </c>
      <c r="C66" s="147">
        <v>5.982</v>
      </c>
      <c r="D66" s="138">
        <f t="shared" si="0"/>
        <v>74.92200628587749</v>
      </c>
      <c r="E66" s="148">
        <v>0</v>
      </c>
      <c r="F66" s="147">
        <v>5.993</v>
      </c>
      <c r="G66" s="138">
        <f t="shared" si="1"/>
        <v>74.6472237985831</v>
      </c>
      <c r="H66" s="149"/>
      <c r="I66" s="146">
        <v>10.719</v>
      </c>
      <c r="J66" s="147">
        <v>5.974</v>
      </c>
      <c r="K66" s="138">
        <f t="shared" si="2"/>
        <v>75.12280219260239</v>
      </c>
      <c r="L66" s="146">
        <v>0</v>
      </c>
      <c r="M66" s="147">
        <v>5.965</v>
      </c>
      <c r="N66" s="138">
        <f t="shared" si="3"/>
        <v>75.34966397767016</v>
      </c>
      <c r="O66" s="152"/>
      <c r="P66" s="153">
        <v>56</v>
      </c>
    </row>
    <row r="67" spans="1:16" s="145" customFormat="1" ht="10.5" customHeight="1">
      <c r="A67" s="38">
        <v>57</v>
      </c>
      <c r="B67" s="146">
        <v>0</v>
      </c>
      <c r="C67" s="147">
        <v>6.022</v>
      </c>
      <c r="D67" s="138">
        <f t="shared" si="0"/>
        <v>73.93000125588101</v>
      </c>
      <c r="E67" s="148">
        <v>0</v>
      </c>
      <c r="F67" s="147">
        <v>6.032</v>
      </c>
      <c r="G67" s="138">
        <f t="shared" si="1"/>
        <v>73.68507844501838</v>
      </c>
      <c r="H67" s="149"/>
      <c r="I67" s="146">
        <v>10.418999999999999</v>
      </c>
      <c r="J67" s="147">
        <v>5.965</v>
      </c>
      <c r="K67" s="138">
        <f t="shared" si="2"/>
        <v>75.34966397767016</v>
      </c>
      <c r="L67" s="146">
        <v>17.219</v>
      </c>
      <c r="M67" s="147">
        <v>5.838</v>
      </c>
      <c r="N67" s="138">
        <f t="shared" si="3"/>
        <v>78.66363927398315</v>
      </c>
      <c r="O67" s="152"/>
      <c r="P67" s="153">
        <v>57</v>
      </c>
    </row>
    <row r="68" spans="1:16" s="145" customFormat="1" ht="10.5" customHeight="1">
      <c r="A68" s="38">
        <v>58</v>
      </c>
      <c r="B68" s="146">
        <v>0.519</v>
      </c>
      <c r="C68" s="147">
        <v>6.023</v>
      </c>
      <c r="D68" s="138">
        <f t="shared" si="0"/>
        <v>73.90545406546137</v>
      </c>
      <c r="E68" s="148">
        <v>0</v>
      </c>
      <c r="F68" s="147">
        <v>5.984</v>
      </c>
      <c r="G68" s="138">
        <f t="shared" si="1"/>
        <v>74.87193310011739</v>
      </c>
      <c r="H68" s="149"/>
      <c r="I68" s="146">
        <v>1.419</v>
      </c>
      <c r="J68" s="147">
        <v>5.992</v>
      </c>
      <c r="K68" s="138">
        <f t="shared" si="2"/>
        <v>74.67214150642883</v>
      </c>
      <c r="L68" s="146">
        <v>0</v>
      </c>
      <c r="M68" s="147">
        <v>5.935</v>
      </c>
      <c r="N68" s="138">
        <f t="shared" si="3"/>
        <v>76.113338126357</v>
      </c>
      <c r="O68" s="152"/>
      <c r="P68" s="153">
        <v>58</v>
      </c>
    </row>
    <row r="69" spans="1:16" s="145" customFormat="1" ht="10.5" customHeight="1">
      <c r="A69" s="38">
        <v>59</v>
      </c>
      <c r="B69" s="146">
        <v>0</v>
      </c>
      <c r="C69" s="147">
        <v>5.984</v>
      </c>
      <c r="D69" s="138">
        <f t="shared" si="0"/>
        <v>74.87193310011739</v>
      </c>
      <c r="E69" s="148">
        <v>0</v>
      </c>
      <c r="F69" s="147">
        <v>5.972</v>
      </c>
      <c r="G69" s="138">
        <f t="shared" si="1"/>
        <v>75.17312729733277</v>
      </c>
      <c r="H69" s="149"/>
      <c r="I69" s="146">
        <v>8.119</v>
      </c>
      <c r="J69" s="147">
        <v>6.008</v>
      </c>
      <c r="K69" s="138">
        <f t="shared" si="2"/>
        <v>74.27494996861367</v>
      </c>
      <c r="L69" s="146">
        <v>0.519</v>
      </c>
      <c r="M69" s="147">
        <v>5.952</v>
      </c>
      <c r="N69" s="138">
        <f t="shared" si="3"/>
        <v>75.67917182847742</v>
      </c>
      <c r="O69" s="152"/>
      <c r="P69" s="153">
        <v>59</v>
      </c>
    </row>
    <row r="70" spans="1:16" s="145" customFormat="1" ht="10.5" customHeight="1">
      <c r="A70" s="38">
        <v>60</v>
      </c>
      <c r="B70" s="146">
        <v>0</v>
      </c>
      <c r="C70" s="147">
        <v>6.024</v>
      </c>
      <c r="D70" s="138">
        <f t="shared" si="0"/>
        <v>73.88091909872344</v>
      </c>
      <c r="E70" s="148">
        <v>0</v>
      </c>
      <c r="F70" s="147">
        <v>5.963</v>
      </c>
      <c r="G70" s="138">
        <f t="shared" si="1"/>
        <v>75.40021725634078</v>
      </c>
      <c r="H70" s="149"/>
      <c r="I70" s="146">
        <v>0.619</v>
      </c>
      <c r="J70" s="147">
        <v>5.952</v>
      </c>
      <c r="K70" s="138">
        <f t="shared" si="2"/>
        <v>75.67917182847742</v>
      </c>
      <c r="L70" s="146">
        <v>0</v>
      </c>
      <c r="M70" s="147">
        <v>5.949</v>
      </c>
      <c r="N70" s="138">
        <f t="shared" si="3"/>
        <v>75.75551903353879</v>
      </c>
      <c r="O70" s="152"/>
      <c r="P70" s="153">
        <v>60</v>
      </c>
    </row>
    <row r="71" spans="1:16" s="145" customFormat="1" ht="10.5" customHeight="1">
      <c r="A71" s="38">
        <v>61</v>
      </c>
      <c r="B71" s="146">
        <v>3.719</v>
      </c>
      <c r="C71" s="147">
        <v>5.997</v>
      </c>
      <c r="D71" s="138">
        <f t="shared" si="0"/>
        <v>74.5476775868863</v>
      </c>
      <c r="E71" s="148">
        <v>0.519</v>
      </c>
      <c r="F71" s="147">
        <v>5.989</v>
      </c>
      <c r="G71" s="138">
        <f t="shared" si="1"/>
        <v>74.74696953497723</v>
      </c>
      <c r="H71" s="149"/>
      <c r="I71" s="146">
        <v>1.3190000000000002</v>
      </c>
      <c r="J71" s="147">
        <v>6.024</v>
      </c>
      <c r="K71" s="138">
        <f t="shared" si="2"/>
        <v>73.88091909872344</v>
      </c>
      <c r="L71" s="146">
        <v>0</v>
      </c>
      <c r="M71" s="147">
        <v>5.828</v>
      </c>
      <c r="N71" s="138">
        <f t="shared" si="3"/>
        <v>78.93382159022723</v>
      </c>
      <c r="O71" s="152"/>
      <c r="P71" s="153">
        <v>61</v>
      </c>
    </row>
    <row r="72" spans="1:16" s="145" customFormat="1" ht="10.5" customHeight="1">
      <c r="A72" s="38">
        <v>62</v>
      </c>
      <c r="B72" s="146">
        <v>0</v>
      </c>
      <c r="C72" s="147">
        <v>5.986</v>
      </c>
      <c r="D72" s="138">
        <f t="shared" si="0"/>
        <v>74.82191009626864</v>
      </c>
      <c r="E72" s="148">
        <v>0</v>
      </c>
      <c r="F72" s="147">
        <v>5.96</v>
      </c>
      <c r="G72" s="138">
        <f t="shared" si="1"/>
        <v>75.47614261924792</v>
      </c>
      <c r="H72" s="149"/>
      <c r="I72" s="150">
        <v>5.719</v>
      </c>
      <c r="J72" s="151">
        <v>5.992</v>
      </c>
      <c r="K72" s="143">
        <f t="shared" si="2"/>
        <v>74.67214150642883</v>
      </c>
      <c r="L72" s="150">
        <v>0</v>
      </c>
      <c r="M72" s="151">
        <v>5.922</v>
      </c>
      <c r="N72" s="143">
        <f t="shared" si="3"/>
        <v>76.4478735683632</v>
      </c>
      <c r="O72" s="152" t="s">
        <v>13</v>
      </c>
      <c r="P72" s="153">
        <v>62</v>
      </c>
    </row>
    <row r="73" spans="1:16" s="145" customFormat="1" ht="10.5" customHeight="1" thickBot="1">
      <c r="A73" s="154">
        <v>63</v>
      </c>
      <c r="B73" s="155">
        <v>0</v>
      </c>
      <c r="C73" s="156">
        <v>5.983</v>
      </c>
      <c r="D73" s="157">
        <f t="shared" si="0"/>
        <v>74.89696341606464</v>
      </c>
      <c r="E73" s="158">
        <v>0</v>
      </c>
      <c r="F73" s="156">
        <v>5.953</v>
      </c>
      <c r="G73" s="157">
        <f t="shared" si="1"/>
        <v>75.65374840652575</v>
      </c>
      <c r="H73" s="159"/>
      <c r="I73" s="160">
        <v>0.319</v>
      </c>
      <c r="J73" s="161">
        <v>6.007</v>
      </c>
      <c r="K73" s="162">
        <f t="shared" si="2"/>
        <v>74.29968149261401</v>
      </c>
      <c r="L73" s="160">
        <v>0</v>
      </c>
      <c r="M73" s="161">
        <v>5.798</v>
      </c>
      <c r="N73" s="163">
        <f t="shared" si="3"/>
        <v>79.75277327564739</v>
      </c>
      <c r="O73" s="164" t="s">
        <v>13</v>
      </c>
      <c r="P73" s="53">
        <v>63</v>
      </c>
    </row>
    <row r="74" spans="1:16" ht="14.25" thickBot="1">
      <c r="A74" s="81" t="s">
        <v>0</v>
      </c>
      <c r="B74" s="11" t="s">
        <v>3</v>
      </c>
      <c r="C74" s="12" t="s">
        <v>5</v>
      </c>
      <c r="D74" s="12" t="s">
        <v>7</v>
      </c>
      <c r="E74" s="12" t="s">
        <v>4</v>
      </c>
      <c r="F74" s="12" t="s">
        <v>6</v>
      </c>
      <c r="G74" s="12" t="s">
        <v>8</v>
      </c>
      <c r="H74" s="13" t="s">
        <v>43</v>
      </c>
      <c r="I74" s="11" t="s">
        <v>3</v>
      </c>
      <c r="J74" s="12" t="s">
        <v>5</v>
      </c>
      <c r="K74" s="12" t="s">
        <v>7</v>
      </c>
      <c r="L74" s="12" t="s">
        <v>4</v>
      </c>
      <c r="M74" s="12" t="s">
        <v>6</v>
      </c>
      <c r="N74" s="12" t="s">
        <v>8</v>
      </c>
      <c r="O74" s="30" t="s">
        <v>43</v>
      </c>
      <c r="P74" s="133" t="s">
        <v>0</v>
      </c>
    </row>
    <row r="75" spans="1:16" ht="12.75">
      <c r="A75" s="82" t="s">
        <v>19</v>
      </c>
      <c r="B75" s="14"/>
      <c r="C75" s="15">
        <f>AVERAGE(C10:C73)</f>
        <v>6.002828124999998</v>
      </c>
      <c r="D75" s="15">
        <f>AVERAGE(D10:D73)</f>
        <v>74.41255489965049</v>
      </c>
      <c r="E75" s="14"/>
      <c r="F75" s="26">
        <f>AVERAGE(F10:F73)</f>
        <v>5.994140624999998</v>
      </c>
      <c r="G75" s="14">
        <f>AVERAGE(G10:G73)</f>
        <v>74.62970941118611</v>
      </c>
      <c r="H75" s="73"/>
      <c r="I75" s="14"/>
      <c r="J75" s="15">
        <f>AVERAGE(J10:J73)</f>
        <v>5.901781249999999</v>
      </c>
      <c r="K75" s="15">
        <f>AVERAGE(K10:K73)</f>
        <v>73.42364226271026</v>
      </c>
      <c r="L75" s="14"/>
      <c r="M75" s="14">
        <f>AVERAGE(M10:M73)</f>
        <v>5.897656250000002</v>
      </c>
      <c r="N75" s="14">
        <f>AVERAGE(N10:N73)</f>
        <v>77.10366935984744</v>
      </c>
      <c r="O75" s="166"/>
      <c r="P75" s="173" t="s">
        <v>19</v>
      </c>
    </row>
    <row r="76" spans="1:16" ht="12.75">
      <c r="A76" s="83" t="s">
        <v>14</v>
      </c>
      <c r="B76" s="16"/>
      <c r="C76" s="17">
        <f>STDEV(C10:C73)</f>
        <v>0.03985511645412759</v>
      </c>
      <c r="D76" s="17">
        <f>STDEV(D10:D73)</f>
        <v>0.9741516294548429</v>
      </c>
      <c r="E76" s="16"/>
      <c r="F76" s="27">
        <f>STDEV(F10:F73)</f>
        <v>0.04186632817136517</v>
      </c>
      <c r="G76" s="16">
        <f>STDEV(G10:G73)</f>
        <v>1.0585362948811654</v>
      </c>
      <c r="H76" s="74"/>
      <c r="I76" s="16"/>
      <c r="J76" s="17">
        <f>STDEV(J10:J73)</f>
        <v>0.7497679105182196</v>
      </c>
      <c r="K76" s="17">
        <f>STDEV(K10:K73)</f>
        <v>9.340263619443043</v>
      </c>
      <c r="L76" s="16"/>
      <c r="M76" s="16">
        <f>STDEV(M10:M73)</f>
        <v>0.059614693711491605</v>
      </c>
      <c r="N76" s="16">
        <f>STDEV(N10:N73)</f>
        <v>1.5680879017933889</v>
      </c>
      <c r="O76" s="167"/>
      <c r="P76" s="174" t="s">
        <v>14</v>
      </c>
    </row>
    <row r="77" spans="1:16" ht="12.75">
      <c r="A77" s="84" t="s">
        <v>20</v>
      </c>
      <c r="B77" s="18">
        <f aca="true" t="shared" si="4" ref="B77:G77">MAX(B10:B73)</f>
        <v>225.219</v>
      </c>
      <c r="C77" s="19">
        <f t="shared" si="4"/>
        <v>6.151</v>
      </c>
      <c r="D77" s="19">
        <f t="shared" si="4"/>
        <v>76.29319910404489</v>
      </c>
      <c r="E77" s="18">
        <f t="shared" si="4"/>
        <v>80.31899999999999</v>
      </c>
      <c r="F77" s="28">
        <f t="shared" si="4"/>
        <v>6.144</v>
      </c>
      <c r="G77" s="18">
        <f t="shared" si="4"/>
        <v>80.05625151264799</v>
      </c>
      <c r="H77" s="75"/>
      <c r="I77" s="18"/>
      <c r="J77" s="19">
        <f>MAX(J10:J73)</f>
        <v>6.051</v>
      </c>
      <c r="K77" s="19">
        <f>MAX(K10:K73)</f>
        <v>75.93411243229251</v>
      </c>
      <c r="L77" s="18">
        <f>MAX(L10:L73)</f>
        <v>74.31899999999999</v>
      </c>
      <c r="M77" s="18">
        <f>MAX(M10:M73)</f>
        <v>5.993</v>
      </c>
      <c r="N77" s="18">
        <f>MAX(N10:N73)</f>
        <v>80.30584216877944</v>
      </c>
      <c r="O77" s="169"/>
      <c r="P77" s="175" t="s">
        <v>20</v>
      </c>
    </row>
    <row r="78" spans="1:16" ht="12.75">
      <c r="A78" s="84" t="s">
        <v>21</v>
      </c>
      <c r="B78" s="20"/>
      <c r="C78" s="19">
        <f>MIN(C10:C73)</f>
        <v>5.928</v>
      </c>
      <c r="D78" s="19">
        <f>MIN(D10:D73)</f>
        <v>70.86156862999958</v>
      </c>
      <c r="E78" s="18">
        <f>MIN(E10:E73)</f>
        <v>0</v>
      </c>
      <c r="F78" s="28">
        <f>MIN(F10:F73)</f>
        <v>5.787</v>
      </c>
      <c r="G78" s="18">
        <f>MIN(G10:G73)</f>
        <v>71.02312903043632</v>
      </c>
      <c r="H78" s="76"/>
      <c r="I78" s="20"/>
      <c r="J78" s="19">
        <f>MIN(J10:J73)</f>
        <v>0</v>
      </c>
      <c r="K78" s="19">
        <f>MIN(K10:K73)</f>
        <v>0</v>
      </c>
      <c r="L78" s="18">
        <f>MIN(L10:L73)</f>
        <v>0</v>
      </c>
      <c r="M78" s="18">
        <f>MIN(M10:M73)</f>
        <v>5.778</v>
      </c>
      <c r="N78" s="18">
        <f>MIN(N10:N73)</f>
        <v>74.6472237985831</v>
      </c>
      <c r="O78" s="170"/>
      <c r="P78" s="175" t="s">
        <v>21</v>
      </c>
    </row>
    <row r="79" spans="1:16" ht="12.75">
      <c r="A79" s="84" t="s">
        <v>44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76"/>
      <c r="I79" s="20"/>
      <c r="J79" s="21"/>
      <c r="K79" s="22">
        <f>COUNTIF(K10:K73,"&lt;70")</f>
        <v>1</v>
      </c>
      <c r="L79" s="20"/>
      <c r="M79" s="20"/>
      <c r="N79" s="23">
        <f>COUNTIF(N10:N73,"&lt;70")</f>
        <v>0</v>
      </c>
      <c r="O79" s="170"/>
      <c r="P79" s="175" t="s">
        <v>44</v>
      </c>
    </row>
    <row r="80" spans="1:16" ht="12.75">
      <c r="A80" s="84" t="s">
        <v>45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1</v>
      </c>
      <c r="H80" s="76"/>
      <c r="I80" s="20"/>
      <c r="J80" s="21"/>
      <c r="K80" s="22">
        <f>COUNTIF(K10:K73,"&gt;80")</f>
        <v>0</v>
      </c>
      <c r="L80" s="20"/>
      <c r="M80" s="20"/>
      <c r="N80" s="23">
        <f>COUNTIF(N10:N73,"&gt;80")</f>
        <v>3</v>
      </c>
      <c r="O80" s="170"/>
      <c r="P80" s="175" t="s">
        <v>45</v>
      </c>
    </row>
    <row r="81" spans="1:16" ht="12.75">
      <c r="A81" s="256" t="s">
        <v>46</v>
      </c>
      <c r="B81" s="23">
        <f>COUNTIF(B10:B73,"&gt;50")</f>
        <v>2</v>
      </c>
      <c r="C81" s="21"/>
      <c r="D81" s="21"/>
      <c r="E81" s="23">
        <f>COUNTIF(E10:E73,"&gt;50")</f>
        <v>1</v>
      </c>
      <c r="F81" s="20"/>
      <c r="G81" s="20"/>
      <c r="H81" s="76"/>
      <c r="I81" s="20"/>
      <c r="J81" s="21"/>
      <c r="K81" s="21"/>
      <c r="L81" s="20"/>
      <c r="M81" s="20"/>
      <c r="N81" s="20"/>
      <c r="O81" s="170"/>
      <c r="P81" s="254" t="s">
        <v>46</v>
      </c>
    </row>
    <row r="82" spans="1:16" ht="12.75">
      <c r="A82" s="165" t="s">
        <v>57</v>
      </c>
      <c r="B82" s="24"/>
      <c r="C82" s="25"/>
      <c r="D82" s="25"/>
      <c r="E82" s="24"/>
      <c r="F82" s="24"/>
      <c r="G82" s="24"/>
      <c r="H82" s="77">
        <f>COUNTIF(H10:H73,"s")+COUNTIF(H10:H73,"s&amp;w")</f>
        <v>0</v>
      </c>
      <c r="I82" s="24"/>
      <c r="J82" s="25"/>
      <c r="K82" s="25"/>
      <c r="L82" s="24"/>
      <c r="M82" s="24"/>
      <c r="N82" s="24"/>
      <c r="O82" s="171">
        <f>COUNTIF(O10:O73,"s")</f>
        <v>13</v>
      </c>
      <c r="P82" s="255" t="s">
        <v>57</v>
      </c>
    </row>
    <row r="83" spans="1:16" ht="13.5" thickBot="1">
      <c r="A83" s="257" t="s">
        <v>47</v>
      </c>
      <c r="B83" s="24"/>
      <c r="C83" s="25"/>
      <c r="D83" s="25"/>
      <c r="E83" s="24"/>
      <c r="F83" s="24"/>
      <c r="G83" s="24"/>
      <c r="H83" s="78">
        <f>COUNTIF(H10:H73,"w")+COUNTIF(H10:H73,"s&amp;w")</f>
        <v>5</v>
      </c>
      <c r="I83" s="24"/>
      <c r="J83" s="25"/>
      <c r="K83" s="25"/>
      <c r="L83" s="24"/>
      <c r="M83" s="24"/>
      <c r="N83" s="24"/>
      <c r="O83" s="172">
        <f>COUNTIF(O10:O73,"w")</f>
        <v>2</v>
      </c>
      <c r="P83" s="176" t="s">
        <v>47</v>
      </c>
    </row>
    <row r="84" spans="1:16" ht="13.5" thickBot="1">
      <c r="A84" s="87" t="s">
        <v>11</v>
      </c>
      <c r="B84" s="213" t="s">
        <v>9</v>
      </c>
      <c r="C84" s="214"/>
      <c r="D84" s="214"/>
      <c r="E84" s="214"/>
      <c r="F84" s="214"/>
      <c r="G84" s="214"/>
      <c r="H84" s="215"/>
      <c r="I84" s="216" t="s">
        <v>10</v>
      </c>
      <c r="J84" s="214"/>
      <c r="K84" s="214"/>
      <c r="L84" s="214"/>
      <c r="M84" s="214"/>
      <c r="N84" s="214"/>
      <c r="O84" s="217"/>
      <c r="P84" s="177" t="s">
        <v>11</v>
      </c>
    </row>
    <row r="85" spans="1:16" ht="12.75">
      <c r="A85" s="86" t="s">
        <v>16</v>
      </c>
      <c r="B85" s="218" t="s">
        <v>17</v>
      </c>
      <c r="C85" s="219"/>
      <c r="N85" s="218" t="s">
        <v>17</v>
      </c>
      <c r="O85" s="219"/>
      <c r="P85" s="86" t="s">
        <v>16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R81"/>
  <sheetViews>
    <sheetView tabSelected="1" workbookViewId="0" topLeftCell="A1">
      <selection activeCell="L15" sqref="L15"/>
    </sheetView>
  </sheetViews>
  <sheetFormatPr defaultColWidth="11.421875" defaultRowHeight="12.75"/>
  <cols>
    <col min="1" max="19" width="9.7109375" style="0" customWidth="1"/>
  </cols>
  <sheetData>
    <row r="4" ht="13.5" thickBot="1"/>
    <row r="5" spans="1:18" ht="14.25" thickBot="1" thickTop="1">
      <c r="A5" s="225" t="s">
        <v>24</v>
      </c>
      <c r="B5" s="226"/>
      <c r="C5" s="31" t="s">
        <v>37</v>
      </c>
      <c r="D5" s="50" t="s">
        <v>28</v>
      </c>
      <c r="E5" s="49" t="s">
        <v>30</v>
      </c>
      <c r="F5" s="51" t="s">
        <v>29</v>
      </c>
      <c r="G5" s="47" t="s">
        <v>31</v>
      </c>
      <c r="I5" s="225" t="s">
        <v>24</v>
      </c>
      <c r="J5" s="226"/>
      <c r="K5" s="178"/>
      <c r="L5" s="204" t="s">
        <v>37</v>
      </c>
      <c r="M5" s="50" t="s">
        <v>28</v>
      </c>
      <c r="N5" s="195" t="s">
        <v>59</v>
      </c>
      <c r="O5" s="195"/>
      <c r="P5" s="49"/>
      <c r="Q5" s="51" t="s">
        <v>29</v>
      </c>
      <c r="R5" s="47" t="s">
        <v>31</v>
      </c>
    </row>
    <row r="6" spans="1:18" ht="14.25" thickBot="1">
      <c r="A6" s="90" t="s">
        <v>11</v>
      </c>
      <c r="B6" s="231" t="s">
        <v>25</v>
      </c>
      <c r="C6" s="232"/>
      <c r="D6" s="231" t="s">
        <v>26</v>
      </c>
      <c r="E6" s="232"/>
      <c r="F6" s="88" t="s">
        <v>33</v>
      </c>
      <c r="G6" s="34" t="s">
        <v>34</v>
      </c>
      <c r="I6" s="91" t="s">
        <v>11</v>
      </c>
      <c r="J6" s="233" t="s">
        <v>25</v>
      </c>
      <c r="K6" s="234"/>
      <c r="L6" s="235"/>
      <c r="M6" s="233" t="s">
        <v>26</v>
      </c>
      <c r="N6" s="234"/>
      <c r="O6" s="234"/>
      <c r="P6" s="235"/>
      <c r="Q6" s="32" t="s">
        <v>33</v>
      </c>
      <c r="R6" s="55" t="s">
        <v>34</v>
      </c>
    </row>
    <row r="7" spans="1:18" ht="16.5" thickBot="1">
      <c r="A7" s="56" t="s">
        <v>27</v>
      </c>
      <c r="B7" s="92">
        <v>2</v>
      </c>
      <c r="C7" s="92">
        <v>2</v>
      </c>
      <c r="D7" s="93">
        <v>40</v>
      </c>
      <c r="E7" s="93">
        <v>10</v>
      </c>
      <c r="F7" s="54"/>
      <c r="G7" s="34"/>
      <c r="I7" s="57"/>
      <c r="J7" s="241" t="s">
        <v>41</v>
      </c>
      <c r="K7" s="242"/>
      <c r="L7" s="243" t="s">
        <v>39</v>
      </c>
      <c r="M7" s="241" t="s">
        <v>42</v>
      </c>
      <c r="N7" s="242"/>
      <c r="O7" s="242"/>
      <c r="P7" s="243" t="s">
        <v>36</v>
      </c>
      <c r="Q7" s="33"/>
      <c r="R7" s="34"/>
    </row>
    <row r="8" spans="1:18" ht="14.25" thickBot="1">
      <c r="A8" s="56"/>
      <c r="B8" s="246" t="s">
        <v>22</v>
      </c>
      <c r="C8" s="247"/>
      <c r="D8" s="247"/>
      <c r="E8" s="248"/>
      <c r="F8" s="33"/>
      <c r="G8" s="34"/>
      <c r="I8" s="56"/>
      <c r="J8" s="238" t="s">
        <v>32</v>
      </c>
      <c r="K8" s="239"/>
      <c r="L8" s="240"/>
      <c r="M8" s="238" t="s">
        <v>40</v>
      </c>
      <c r="N8" s="239"/>
      <c r="O8" s="239"/>
      <c r="P8" s="240" t="s">
        <v>36</v>
      </c>
      <c r="Q8" s="33"/>
      <c r="R8" s="34"/>
    </row>
    <row r="9" spans="1:18" ht="14.25" thickBot="1">
      <c r="A9" s="52" t="s">
        <v>32</v>
      </c>
      <c r="B9" s="209" t="s">
        <v>49</v>
      </c>
      <c r="C9" s="210" t="s">
        <v>50</v>
      </c>
      <c r="D9" s="209" t="s">
        <v>51</v>
      </c>
      <c r="E9" s="211" t="s">
        <v>52</v>
      </c>
      <c r="F9" s="229" t="s">
        <v>23</v>
      </c>
      <c r="G9" s="230"/>
      <c r="I9" s="52" t="s">
        <v>35</v>
      </c>
      <c r="J9" s="94" t="s">
        <v>38</v>
      </c>
      <c r="K9" s="95" t="s">
        <v>39</v>
      </c>
      <c r="L9" s="95" t="s">
        <v>63</v>
      </c>
      <c r="M9" s="94" t="s">
        <v>40</v>
      </c>
      <c r="N9" s="208" t="s">
        <v>58</v>
      </c>
      <c r="O9" s="196" t="s">
        <v>60</v>
      </c>
      <c r="P9" s="96" t="s">
        <v>36</v>
      </c>
      <c r="Q9" s="229" t="s">
        <v>23</v>
      </c>
      <c r="R9" s="230"/>
    </row>
    <row r="10" spans="1:18" ht="12.75">
      <c r="A10" s="35">
        <v>0</v>
      </c>
      <c r="B10" s="58">
        <v>190</v>
      </c>
      <c r="C10" s="59">
        <v>178</v>
      </c>
      <c r="D10" s="60">
        <v>211</v>
      </c>
      <c r="E10" s="59">
        <v>191</v>
      </c>
      <c r="F10" s="236" t="s">
        <v>48</v>
      </c>
      <c r="G10" s="237"/>
      <c r="I10" s="35">
        <v>5</v>
      </c>
      <c r="J10" s="58">
        <v>124</v>
      </c>
      <c r="K10" s="179">
        <v>120</v>
      </c>
      <c r="L10" s="59"/>
      <c r="M10" s="60">
        <v>175</v>
      </c>
      <c r="N10" s="207">
        <v>172</v>
      </c>
      <c r="O10" s="203">
        <v>172</v>
      </c>
      <c r="P10" s="59">
        <v>138</v>
      </c>
      <c r="Q10" s="36"/>
      <c r="R10" s="37"/>
    </row>
    <row r="11" spans="1:18" ht="12.75">
      <c r="A11" s="38">
        <v>1</v>
      </c>
      <c r="B11" s="61">
        <v>185</v>
      </c>
      <c r="C11" s="62">
        <v>186</v>
      </c>
      <c r="D11" s="63">
        <v>207</v>
      </c>
      <c r="E11" s="62">
        <v>189</v>
      </c>
      <c r="F11" s="227" t="s">
        <v>48</v>
      </c>
      <c r="G11" s="228"/>
      <c r="I11" s="38">
        <v>6</v>
      </c>
      <c r="J11" s="61">
        <v>185</v>
      </c>
      <c r="K11" s="180">
        <v>182</v>
      </c>
      <c r="L11" s="62"/>
      <c r="M11" s="63">
        <v>198</v>
      </c>
      <c r="N11" s="202">
        <v>187</v>
      </c>
      <c r="O11" s="197">
        <v>187</v>
      </c>
      <c r="P11" s="62">
        <v>210</v>
      </c>
      <c r="Q11" s="39"/>
      <c r="R11" s="40"/>
    </row>
    <row r="12" spans="1:18" ht="12.75">
      <c r="A12" s="38">
        <v>2</v>
      </c>
      <c r="B12" s="61">
        <v>191</v>
      </c>
      <c r="C12" s="62">
        <v>183</v>
      </c>
      <c r="D12" s="63">
        <v>211</v>
      </c>
      <c r="E12" s="62">
        <v>190</v>
      </c>
      <c r="F12" s="227"/>
      <c r="G12" s="228"/>
      <c r="I12" s="38">
        <v>10</v>
      </c>
      <c r="J12" s="61">
        <v>183</v>
      </c>
      <c r="K12" s="180">
        <v>184</v>
      </c>
      <c r="L12" s="62"/>
      <c r="M12" s="63">
        <v>202</v>
      </c>
      <c r="N12" s="202">
        <v>182</v>
      </c>
      <c r="O12" s="180">
        <v>182</v>
      </c>
      <c r="P12" s="62">
        <v>214</v>
      </c>
      <c r="Q12" s="39"/>
      <c r="R12" s="40"/>
    </row>
    <row r="13" spans="1:18" ht="12.75">
      <c r="A13" s="38">
        <v>3</v>
      </c>
      <c r="B13" s="61">
        <v>193</v>
      </c>
      <c r="C13" s="62">
        <v>185</v>
      </c>
      <c r="D13" s="63">
        <v>212</v>
      </c>
      <c r="E13" s="62">
        <v>191</v>
      </c>
      <c r="F13" s="227"/>
      <c r="G13" s="228"/>
      <c r="I13" s="38">
        <v>15</v>
      </c>
      <c r="J13" s="61">
        <v>185</v>
      </c>
      <c r="K13" s="180">
        <v>179</v>
      </c>
      <c r="L13" s="62"/>
      <c r="M13" s="63">
        <v>198</v>
      </c>
      <c r="N13" s="202">
        <v>178</v>
      </c>
      <c r="O13" s="180">
        <v>178</v>
      </c>
      <c r="P13" s="62">
        <v>212</v>
      </c>
      <c r="Q13" s="39"/>
      <c r="R13" s="40"/>
    </row>
    <row r="14" spans="1:18" ht="12.75">
      <c r="A14" s="38">
        <v>4</v>
      </c>
      <c r="B14" s="61">
        <v>185</v>
      </c>
      <c r="C14" s="62">
        <v>183</v>
      </c>
      <c r="D14" s="63">
        <v>208</v>
      </c>
      <c r="E14" s="62">
        <v>197</v>
      </c>
      <c r="F14" s="227"/>
      <c r="G14" s="228"/>
      <c r="I14" s="38">
        <v>20</v>
      </c>
      <c r="J14" s="61">
        <v>183</v>
      </c>
      <c r="K14" s="180">
        <v>187</v>
      </c>
      <c r="L14" s="62"/>
      <c r="M14" s="63">
        <v>207</v>
      </c>
      <c r="N14" s="202">
        <v>182</v>
      </c>
      <c r="O14" s="180">
        <v>182</v>
      </c>
      <c r="P14" s="62">
        <v>210</v>
      </c>
      <c r="Q14" s="39"/>
      <c r="R14" s="40"/>
    </row>
    <row r="15" spans="1:18" ht="12.75">
      <c r="A15" s="38">
        <v>5</v>
      </c>
      <c r="B15" s="61">
        <v>185</v>
      </c>
      <c r="C15" s="62">
        <v>188</v>
      </c>
      <c r="D15" s="63">
        <v>209</v>
      </c>
      <c r="E15" s="62">
        <v>197</v>
      </c>
      <c r="F15" s="227"/>
      <c r="G15" s="228"/>
      <c r="I15" s="38">
        <v>25</v>
      </c>
      <c r="J15" s="61">
        <v>176</v>
      </c>
      <c r="K15" s="180">
        <v>182</v>
      </c>
      <c r="L15" s="62"/>
      <c r="M15" s="63">
        <v>208</v>
      </c>
      <c r="N15" s="202">
        <v>180</v>
      </c>
      <c r="O15" s="180">
        <v>180</v>
      </c>
      <c r="P15" s="62">
        <v>214</v>
      </c>
      <c r="Q15" s="39"/>
      <c r="R15" s="40"/>
    </row>
    <row r="16" spans="1:18" ht="12.75">
      <c r="A16" s="38">
        <v>6</v>
      </c>
      <c r="B16" s="61">
        <v>185</v>
      </c>
      <c r="C16" s="62">
        <v>188</v>
      </c>
      <c r="D16" s="63">
        <v>215</v>
      </c>
      <c r="E16" s="62">
        <v>198</v>
      </c>
      <c r="F16" s="227"/>
      <c r="G16" s="228"/>
      <c r="I16" s="38">
        <v>30</v>
      </c>
      <c r="J16" s="61">
        <v>181</v>
      </c>
      <c r="K16" s="180">
        <v>183</v>
      </c>
      <c r="L16" s="62"/>
      <c r="M16" s="63">
        <v>202</v>
      </c>
      <c r="N16" s="202">
        <v>179</v>
      </c>
      <c r="O16" s="180">
        <v>179</v>
      </c>
      <c r="P16" s="62">
        <v>208</v>
      </c>
      <c r="Q16" s="39"/>
      <c r="R16" s="40"/>
    </row>
    <row r="17" spans="1:18" ht="12.75">
      <c r="A17" s="38">
        <v>7</v>
      </c>
      <c r="B17" s="61">
        <v>190</v>
      </c>
      <c r="C17" s="62">
        <v>186</v>
      </c>
      <c r="D17" s="63">
        <v>207</v>
      </c>
      <c r="E17" s="62">
        <v>193</v>
      </c>
      <c r="F17" s="227" t="s">
        <v>48</v>
      </c>
      <c r="G17" s="228"/>
      <c r="I17" s="38">
        <v>35</v>
      </c>
      <c r="J17" s="61">
        <v>187</v>
      </c>
      <c r="K17" s="180">
        <v>182</v>
      </c>
      <c r="L17" s="62"/>
      <c r="M17" s="63">
        <v>211</v>
      </c>
      <c r="N17" s="202">
        <v>182</v>
      </c>
      <c r="O17" s="180">
        <v>180</v>
      </c>
      <c r="P17" s="62">
        <v>214</v>
      </c>
      <c r="Q17" s="39"/>
      <c r="R17" s="40"/>
    </row>
    <row r="18" spans="1:18" ht="12.75">
      <c r="A18" s="38">
        <v>8</v>
      </c>
      <c r="B18" s="61">
        <v>188</v>
      </c>
      <c r="C18" s="62">
        <v>183</v>
      </c>
      <c r="D18" s="63">
        <v>211</v>
      </c>
      <c r="E18" s="62">
        <v>202</v>
      </c>
      <c r="F18" s="227" t="s">
        <v>48</v>
      </c>
      <c r="G18" s="228"/>
      <c r="I18" s="38">
        <v>40</v>
      </c>
      <c r="J18" s="61">
        <v>184</v>
      </c>
      <c r="K18" s="180">
        <v>182</v>
      </c>
      <c r="L18" s="62"/>
      <c r="M18" s="63">
        <v>202</v>
      </c>
      <c r="N18" s="202">
        <v>187</v>
      </c>
      <c r="O18" s="180">
        <v>187</v>
      </c>
      <c r="P18" s="62">
        <v>214</v>
      </c>
      <c r="Q18" s="41"/>
      <c r="R18" s="40"/>
    </row>
    <row r="19" spans="1:18" ht="12.75">
      <c r="A19" s="38">
        <v>9</v>
      </c>
      <c r="B19" s="61">
        <v>192</v>
      </c>
      <c r="C19" s="62">
        <v>186</v>
      </c>
      <c r="D19" s="63">
        <v>212</v>
      </c>
      <c r="E19" s="62">
        <v>194</v>
      </c>
      <c r="F19" s="227"/>
      <c r="G19" s="228"/>
      <c r="I19" s="38">
        <v>45</v>
      </c>
      <c r="J19" s="61">
        <v>183</v>
      </c>
      <c r="K19" s="180">
        <v>182</v>
      </c>
      <c r="L19" s="62"/>
      <c r="M19" s="63">
        <v>205</v>
      </c>
      <c r="N19" s="202">
        <v>186</v>
      </c>
      <c r="O19" s="180">
        <v>186</v>
      </c>
      <c r="P19" s="62">
        <v>213</v>
      </c>
      <c r="Q19" s="41"/>
      <c r="R19" s="40"/>
    </row>
    <row r="20" spans="1:18" ht="12.75">
      <c r="A20" s="38">
        <v>10</v>
      </c>
      <c r="B20" s="61">
        <v>188</v>
      </c>
      <c r="C20" s="62">
        <v>187</v>
      </c>
      <c r="D20" s="63">
        <v>207</v>
      </c>
      <c r="E20" s="62">
        <v>199</v>
      </c>
      <c r="F20" s="227"/>
      <c r="G20" s="228"/>
      <c r="I20" s="38">
        <v>50</v>
      </c>
      <c r="J20" s="61">
        <v>186</v>
      </c>
      <c r="K20" s="180">
        <v>184</v>
      </c>
      <c r="L20" s="62"/>
      <c r="M20" s="63">
        <v>210</v>
      </c>
      <c r="N20" s="202">
        <v>184</v>
      </c>
      <c r="O20" s="180">
        <v>184</v>
      </c>
      <c r="P20" s="62">
        <v>216</v>
      </c>
      <c r="Q20" s="39"/>
      <c r="R20" s="40"/>
    </row>
    <row r="21" spans="1:18" ht="12.75">
      <c r="A21" s="38">
        <v>11</v>
      </c>
      <c r="B21" s="61">
        <v>192</v>
      </c>
      <c r="C21" s="62">
        <v>187</v>
      </c>
      <c r="D21" s="63">
        <v>213</v>
      </c>
      <c r="E21" s="62">
        <v>203</v>
      </c>
      <c r="F21" s="227"/>
      <c r="G21" s="228"/>
      <c r="I21" s="38">
        <v>55</v>
      </c>
      <c r="J21" s="61">
        <v>187</v>
      </c>
      <c r="K21" s="180">
        <v>189</v>
      </c>
      <c r="L21" s="62"/>
      <c r="M21" s="63">
        <v>204</v>
      </c>
      <c r="N21" s="202">
        <v>189</v>
      </c>
      <c r="O21" s="180">
        <v>189</v>
      </c>
      <c r="P21" s="62">
        <v>214</v>
      </c>
      <c r="Q21" s="4"/>
      <c r="R21" s="40"/>
    </row>
    <row r="22" spans="1:18" ht="12.75">
      <c r="A22" s="38">
        <v>12</v>
      </c>
      <c r="B22" s="61">
        <v>191</v>
      </c>
      <c r="C22" s="62">
        <v>183</v>
      </c>
      <c r="D22" s="63">
        <v>216</v>
      </c>
      <c r="E22" s="62">
        <v>192</v>
      </c>
      <c r="F22" s="227" t="s">
        <v>48</v>
      </c>
      <c r="G22" s="228"/>
      <c r="I22" s="38">
        <v>60</v>
      </c>
      <c r="J22" s="61">
        <v>190</v>
      </c>
      <c r="K22" s="180">
        <v>182</v>
      </c>
      <c r="L22" s="62"/>
      <c r="M22" s="63">
        <v>207</v>
      </c>
      <c r="N22" s="202">
        <v>189</v>
      </c>
      <c r="O22" s="180">
        <v>189</v>
      </c>
      <c r="P22" s="62">
        <v>209</v>
      </c>
      <c r="Q22" s="41"/>
      <c r="R22" s="40"/>
    </row>
    <row r="23" spans="1:18" ht="12.75">
      <c r="A23" s="38">
        <v>13</v>
      </c>
      <c r="B23" s="61">
        <v>188</v>
      </c>
      <c r="C23" s="62">
        <v>188</v>
      </c>
      <c r="D23" s="63">
        <v>209</v>
      </c>
      <c r="E23" s="62">
        <v>193</v>
      </c>
      <c r="F23" s="227" t="s">
        <v>48</v>
      </c>
      <c r="G23" s="228"/>
      <c r="I23" s="38">
        <v>65</v>
      </c>
      <c r="J23" s="61">
        <v>186</v>
      </c>
      <c r="K23" s="180">
        <v>187</v>
      </c>
      <c r="L23" s="62"/>
      <c r="M23" s="63">
        <v>211</v>
      </c>
      <c r="N23" s="202">
        <v>196</v>
      </c>
      <c r="O23" s="180">
        <v>196</v>
      </c>
      <c r="P23" s="62">
        <v>212</v>
      </c>
      <c r="Q23" s="41"/>
      <c r="R23" s="40"/>
    </row>
    <row r="24" spans="1:18" ht="12.75">
      <c r="A24" s="38">
        <v>14</v>
      </c>
      <c r="B24" s="61">
        <v>194</v>
      </c>
      <c r="C24" s="62">
        <v>186</v>
      </c>
      <c r="D24" s="63">
        <v>205</v>
      </c>
      <c r="E24" s="62">
        <v>194</v>
      </c>
      <c r="F24" s="227" t="s">
        <v>48</v>
      </c>
      <c r="G24" s="228"/>
      <c r="I24" s="38">
        <v>70</v>
      </c>
      <c r="J24" s="61">
        <v>181</v>
      </c>
      <c r="K24" s="180">
        <v>190</v>
      </c>
      <c r="L24" s="62"/>
      <c r="M24" s="63">
        <v>207</v>
      </c>
      <c r="N24" s="202">
        <v>189</v>
      </c>
      <c r="O24" s="180">
        <v>189</v>
      </c>
      <c r="P24" s="62">
        <v>210</v>
      </c>
      <c r="Q24" s="41"/>
      <c r="R24" s="40"/>
    </row>
    <row r="25" spans="1:18" ht="12.75">
      <c r="A25" s="38">
        <v>15</v>
      </c>
      <c r="B25" s="61">
        <v>189</v>
      </c>
      <c r="C25" s="62">
        <v>190</v>
      </c>
      <c r="D25" s="123">
        <v>0</v>
      </c>
      <c r="E25" s="62">
        <v>195</v>
      </c>
      <c r="F25" s="227" t="s">
        <v>48</v>
      </c>
      <c r="G25" s="228"/>
      <c r="I25" s="38">
        <v>75</v>
      </c>
      <c r="J25" s="61">
        <v>185</v>
      </c>
      <c r="K25" s="180">
        <v>185</v>
      </c>
      <c r="L25" s="62"/>
      <c r="M25" s="63">
        <v>211</v>
      </c>
      <c r="N25" s="202">
        <v>192</v>
      </c>
      <c r="O25" s="180">
        <v>192</v>
      </c>
      <c r="P25" s="62">
        <v>212</v>
      </c>
      <c r="Q25" s="41"/>
      <c r="R25" s="40"/>
    </row>
    <row r="26" spans="1:18" ht="12.75">
      <c r="A26" s="38">
        <v>16</v>
      </c>
      <c r="B26" s="61">
        <v>197</v>
      </c>
      <c r="C26" s="62">
        <v>193</v>
      </c>
      <c r="D26" s="63">
        <v>223</v>
      </c>
      <c r="E26" s="62">
        <v>203</v>
      </c>
      <c r="F26" s="227" t="s">
        <v>48</v>
      </c>
      <c r="G26" s="228"/>
      <c r="I26" s="38">
        <v>80</v>
      </c>
      <c r="J26" s="61">
        <v>188</v>
      </c>
      <c r="K26" s="180">
        <v>192</v>
      </c>
      <c r="L26" s="62"/>
      <c r="M26" s="63">
        <v>214</v>
      </c>
      <c r="N26" s="202">
        <v>187</v>
      </c>
      <c r="O26" s="180">
        <v>187</v>
      </c>
      <c r="P26" s="62">
        <v>221</v>
      </c>
      <c r="Q26" s="39"/>
      <c r="R26" s="40"/>
    </row>
    <row r="27" spans="1:18" ht="12.75">
      <c r="A27" s="38">
        <v>17</v>
      </c>
      <c r="B27" s="61">
        <v>202</v>
      </c>
      <c r="C27" s="62">
        <v>198</v>
      </c>
      <c r="D27" s="63">
        <v>218</v>
      </c>
      <c r="E27" s="62">
        <v>199</v>
      </c>
      <c r="F27" s="227"/>
      <c r="G27" s="228"/>
      <c r="I27" s="38">
        <v>85</v>
      </c>
      <c r="J27" s="61">
        <v>174</v>
      </c>
      <c r="K27" s="180">
        <v>170</v>
      </c>
      <c r="L27" s="62"/>
      <c r="M27" s="63">
        <v>196</v>
      </c>
      <c r="N27" s="202">
        <v>162</v>
      </c>
      <c r="O27" s="180">
        <v>162</v>
      </c>
      <c r="P27" s="62">
        <v>208</v>
      </c>
      <c r="Q27" s="4"/>
      <c r="R27" s="40"/>
    </row>
    <row r="28" spans="1:18" ht="12.75">
      <c r="A28" s="38">
        <v>18</v>
      </c>
      <c r="B28" s="61">
        <v>194</v>
      </c>
      <c r="C28" s="62">
        <v>191</v>
      </c>
      <c r="D28" s="63">
        <v>230</v>
      </c>
      <c r="E28" s="62">
        <v>197</v>
      </c>
      <c r="F28" s="227"/>
      <c r="G28" s="228"/>
      <c r="I28" s="38">
        <v>86</v>
      </c>
      <c r="J28" s="61">
        <v>112</v>
      </c>
      <c r="K28" s="180">
        <v>109</v>
      </c>
      <c r="L28" s="62"/>
      <c r="M28" s="63">
        <v>96</v>
      </c>
      <c r="N28" s="205">
        <v>123</v>
      </c>
      <c r="O28" s="180">
        <v>123</v>
      </c>
      <c r="P28" s="62">
        <v>91</v>
      </c>
      <c r="Q28" s="39"/>
      <c r="R28" s="40"/>
    </row>
    <row r="29" spans="1:18" ht="12.75">
      <c r="A29" s="38">
        <v>19</v>
      </c>
      <c r="B29" s="61">
        <v>196</v>
      </c>
      <c r="C29" s="62">
        <v>197</v>
      </c>
      <c r="D29" s="63">
        <v>224</v>
      </c>
      <c r="E29" s="62">
        <v>207</v>
      </c>
      <c r="F29" s="227"/>
      <c r="G29" s="228"/>
      <c r="I29" s="38">
        <v>90</v>
      </c>
      <c r="J29" s="61">
        <v>187</v>
      </c>
      <c r="K29" s="180">
        <v>193</v>
      </c>
      <c r="L29" s="62"/>
      <c r="M29" s="117">
        <v>206</v>
      </c>
      <c r="N29" s="202">
        <v>190</v>
      </c>
      <c r="O29" s="201">
        <v>190</v>
      </c>
      <c r="P29" s="62">
        <v>216</v>
      </c>
      <c r="Q29" s="4"/>
      <c r="R29" s="40"/>
    </row>
    <row r="30" spans="1:18" ht="12.75">
      <c r="A30" s="38">
        <v>20</v>
      </c>
      <c r="B30" s="61">
        <v>204</v>
      </c>
      <c r="C30" s="62">
        <v>196</v>
      </c>
      <c r="D30" s="63">
        <v>225</v>
      </c>
      <c r="E30" s="62">
        <v>205</v>
      </c>
      <c r="F30" s="227"/>
      <c r="G30" s="228"/>
      <c r="I30" s="38">
        <v>95</v>
      </c>
      <c r="J30" s="61">
        <v>187</v>
      </c>
      <c r="K30" s="180">
        <v>194</v>
      </c>
      <c r="L30" s="62"/>
      <c r="M30" s="63">
        <v>217</v>
      </c>
      <c r="N30" s="202">
        <v>193</v>
      </c>
      <c r="O30" s="180">
        <v>193</v>
      </c>
      <c r="P30" s="62">
        <v>215</v>
      </c>
      <c r="Q30" s="39"/>
      <c r="R30" s="40"/>
    </row>
    <row r="31" spans="1:18" ht="12.75">
      <c r="A31" s="38">
        <v>21</v>
      </c>
      <c r="B31" s="61">
        <v>197</v>
      </c>
      <c r="C31" s="62">
        <v>188</v>
      </c>
      <c r="D31" s="63">
        <v>218</v>
      </c>
      <c r="E31" s="62">
        <v>200</v>
      </c>
      <c r="F31" s="227"/>
      <c r="G31" s="228"/>
      <c r="I31" s="38">
        <v>100</v>
      </c>
      <c r="J31" s="61">
        <v>188</v>
      </c>
      <c r="K31" s="180">
        <v>188</v>
      </c>
      <c r="L31" s="62"/>
      <c r="M31" s="118">
        <v>217</v>
      </c>
      <c r="N31" s="202">
        <v>190</v>
      </c>
      <c r="O31" s="197">
        <v>190</v>
      </c>
      <c r="P31" s="62">
        <v>216</v>
      </c>
      <c r="Q31" s="4"/>
      <c r="R31" s="40"/>
    </row>
    <row r="32" spans="1:18" ht="12.75">
      <c r="A32" s="38">
        <v>22</v>
      </c>
      <c r="B32" s="61">
        <v>195</v>
      </c>
      <c r="C32" s="62">
        <v>192</v>
      </c>
      <c r="D32" s="63">
        <v>229</v>
      </c>
      <c r="E32" s="62">
        <v>208</v>
      </c>
      <c r="F32" s="227"/>
      <c r="G32" s="228"/>
      <c r="I32" s="38">
        <v>105</v>
      </c>
      <c r="J32" s="61">
        <v>190</v>
      </c>
      <c r="K32" s="180">
        <v>193</v>
      </c>
      <c r="L32" s="62"/>
      <c r="M32" s="63">
        <v>215</v>
      </c>
      <c r="N32" s="205">
        <v>194</v>
      </c>
      <c r="O32" s="180">
        <v>194</v>
      </c>
      <c r="P32" s="62">
        <v>222</v>
      </c>
      <c r="Q32" s="41"/>
      <c r="R32" s="40"/>
    </row>
    <row r="33" spans="1:18" ht="12.75">
      <c r="A33" s="38">
        <v>23</v>
      </c>
      <c r="B33" s="61">
        <v>200</v>
      </c>
      <c r="C33" s="62">
        <v>192</v>
      </c>
      <c r="D33" s="63">
        <v>223</v>
      </c>
      <c r="E33" s="62">
        <v>203</v>
      </c>
      <c r="F33" s="227"/>
      <c r="G33" s="228"/>
      <c r="I33" s="38">
        <v>110</v>
      </c>
      <c r="J33" s="61">
        <v>190</v>
      </c>
      <c r="K33" s="180">
        <v>187</v>
      </c>
      <c r="L33" s="62"/>
      <c r="M33" s="63">
        <v>214</v>
      </c>
      <c r="N33" s="202">
        <v>193</v>
      </c>
      <c r="O33" s="180">
        <v>193</v>
      </c>
      <c r="P33" s="62">
        <v>215</v>
      </c>
      <c r="Q33" s="41"/>
      <c r="R33" s="40"/>
    </row>
    <row r="34" spans="1:18" ht="12.75">
      <c r="A34" s="38">
        <v>24</v>
      </c>
      <c r="B34" s="61">
        <v>195</v>
      </c>
      <c r="C34" s="62">
        <v>199</v>
      </c>
      <c r="D34" s="63">
        <v>224</v>
      </c>
      <c r="E34" s="62">
        <v>194</v>
      </c>
      <c r="F34" s="227"/>
      <c r="G34" s="228"/>
      <c r="I34" s="38">
        <v>115</v>
      </c>
      <c r="J34" s="61">
        <v>191</v>
      </c>
      <c r="K34" s="180">
        <v>190</v>
      </c>
      <c r="L34" s="62"/>
      <c r="M34" s="63">
        <v>213</v>
      </c>
      <c r="N34" s="202">
        <v>195</v>
      </c>
      <c r="O34" s="180">
        <v>195</v>
      </c>
      <c r="P34" s="62">
        <v>216</v>
      </c>
      <c r="Q34" s="41"/>
      <c r="R34" s="40"/>
    </row>
    <row r="35" spans="1:18" ht="12.75">
      <c r="A35" s="38">
        <v>25</v>
      </c>
      <c r="B35" s="61">
        <v>194</v>
      </c>
      <c r="C35" s="62">
        <v>193</v>
      </c>
      <c r="D35" s="63">
        <v>220</v>
      </c>
      <c r="E35" s="62">
        <v>204</v>
      </c>
      <c r="F35" s="227"/>
      <c r="G35" s="228"/>
      <c r="I35" s="38">
        <v>120</v>
      </c>
      <c r="J35" s="61">
        <v>196</v>
      </c>
      <c r="K35" s="180">
        <v>190</v>
      </c>
      <c r="L35" s="62"/>
      <c r="M35" s="63">
        <v>214</v>
      </c>
      <c r="N35" s="202">
        <v>191</v>
      </c>
      <c r="O35" s="180">
        <v>191</v>
      </c>
      <c r="P35" s="62">
        <v>220</v>
      </c>
      <c r="Q35" s="41"/>
      <c r="R35" s="40"/>
    </row>
    <row r="36" spans="1:18" ht="12.75">
      <c r="A36" s="38">
        <v>26</v>
      </c>
      <c r="B36" s="61">
        <v>198</v>
      </c>
      <c r="C36" s="62">
        <v>200</v>
      </c>
      <c r="D36" s="63">
        <v>217</v>
      </c>
      <c r="E36" s="62">
        <v>201</v>
      </c>
      <c r="F36" s="227"/>
      <c r="G36" s="228"/>
      <c r="I36" s="38">
        <v>125</v>
      </c>
      <c r="J36" s="61">
        <v>190</v>
      </c>
      <c r="K36" s="180">
        <v>188</v>
      </c>
      <c r="L36" s="62"/>
      <c r="M36" s="63">
        <v>211</v>
      </c>
      <c r="N36" s="202">
        <v>191</v>
      </c>
      <c r="O36" s="180">
        <v>191</v>
      </c>
      <c r="P36" s="62">
        <v>224</v>
      </c>
      <c r="Q36" s="39"/>
      <c r="R36" s="40"/>
    </row>
    <row r="37" spans="1:18" ht="12.75">
      <c r="A37" s="38">
        <v>27</v>
      </c>
      <c r="B37" s="61">
        <v>199</v>
      </c>
      <c r="C37" s="62">
        <v>198</v>
      </c>
      <c r="D37" s="63">
        <v>217</v>
      </c>
      <c r="E37" s="62">
        <v>199</v>
      </c>
      <c r="F37" s="227"/>
      <c r="G37" s="228"/>
      <c r="I37" s="38">
        <v>130</v>
      </c>
      <c r="J37" s="61">
        <v>193</v>
      </c>
      <c r="K37" s="180">
        <v>189</v>
      </c>
      <c r="L37" s="62"/>
      <c r="M37" s="63">
        <v>218</v>
      </c>
      <c r="N37" s="202">
        <v>191</v>
      </c>
      <c r="O37" s="180">
        <v>191</v>
      </c>
      <c r="P37" s="62">
        <v>219</v>
      </c>
      <c r="Q37" s="41"/>
      <c r="R37" s="40"/>
    </row>
    <row r="38" spans="1:18" ht="12.75">
      <c r="A38" s="38">
        <v>28</v>
      </c>
      <c r="B38" s="61">
        <v>200</v>
      </c>
      <c r="C38" s="62">
        <v>202</v>
      </c>
      <c r="D38" s="63">
        <v>211</v>
      </c>
      <c r="E38" s="62">
        <v>199</v>
      </c>
      <c r="F38" s="227"/>
      <c r="G38" s="228"/>
      <c r="I38" s="38">
        <v>135</v>
      </c>
      <c r="J38" s="61">
        <v>188</v>
      </c>
      <c r="K38" s="180">
        <v>189</v>
      </c>
      <c r="L38" s="62"/>
      <c r="M38" s="63">
        <v>220</v>
      </c>
      <c r="N38" s="202">
        <v>192</v>
      </c>
      <c r="O38" s="180">
        <v>192</v>
      </c>
      <c r="P38" s="62">
        <v>216</v>
      </c>
      <c r="Q38" s="41"/>
      <c r="R38" s="40"/>
    </row>
    <row r="39" spans="1:18" ht="12.75">
      <c r="A39" s="38">
        <v>29</v>
      </c>
      <c r="B39" s="61">
        <v>204</v>
      </c>
      <c r="C39" s="62">
        <v>201</v>
      </c>
      <c r="D39" s="63">
        <v>216</v>
      </c>
      <c r="E39" s="62">
        <v>205</v>
      </c>
      <c r="F39" s="227"/>
      <c r="G39" s="228"/>
      <c r="I39" s="38">
        <v>140</v>
      </c>
      <c r="J39" s="61">
        <v>191</v>
      </c>
      <c r="K39" s="180">
        <v>191</v>
      </c>
      <c r="L39" s="62"/>
      <c r="M39" s="63">
        <v>216</v>
      </c>
      <c r="N39" s="202">
        <v>189</v>
      </c>
      <c r="O39" s="180">
        <v>189</v>
      </c>
      <c r="P39" s="62">
        <v>220</v>
      </c>
      <c r="Q39" s="39"/>
      <c r="R39" s="40"/>
    </row>
    <row r="40" spans="1:18" ht="12.75">
      <c r="A40" s="38">
        <v>30</v>
      </c>
      <c r="B40" s="61">
        <v>195</v>
      </c>
      <c r="C40" s="62">
        <v>196</v>
      </c>
      <c r="D40" s="63">
        <v>220</v>
      </c>
      <c r="E40" s="62">
        <v>204</v>
      </c>
      <c r="F40" s="227"/>
      <c r="G40" s="228"/>
      <c r="I40" s="38">
        <v>145</v>
      </c>
      <c r="J40" s="61">
        <v>192</v>
      </c>
      <c r="K40" s="180">
        <v>183</v>
      </c>
      <c r="L40" s="62"/>
      <c r="M40" s="63">
        <v>209</v>
      </c>
      <c r="N40" s="202">
        <v>199</v>
      </c>
      <c r="O40" s="180">
        <v>199</v>
      </c>
      <c r="P40" s="62">
        <v>220</v>
      </c>
      <c r="Q40" s="41"/>
      <c r="R40" s="40"/>
    </row>
    <row r="41" spans="1:18" ht="12.75">
      <c r="A41" s="38">
        <v>31</v>
      </c>
      <c r="B41" s="61">
        <v>203</v>
      </c>
      <c r="C41" s="62">
        <v>197</v>
      </c>
      <c r="D41" s="63">
        <v>228</v>
      </c>
      <c r="E41" s="62">
        <v>205</v>
      </c>
      <c r="F41" s="227" t="s">
        <v>48</v>
      </c>
      <c r="G41" s="228"/>
      <c r="I41" s="38">
        <v>150</v>
      </c>
      <c r="J41" s="61">
        <v>196</v>
      </c>
      <c r="K41" s="180">
        <v>192</v>
      </c>
      <c r="L41" s="62"/>
      <c r="M41" s="63">
        <v>210</v>
      </c>
      <c r="N41" s="202">
        <v>190</v>
      </c>
      <c r="O41" s="180">
        <v>190</v>
      </c>
      <c r="P41" s="62">
        <v>213</v>
      </c>
      <c r="Q41" s="39"/>
      <c r="R41" s="40"/>
    </row>
    <row r="42" spans="1:18" ht="12.75">
      <c r="A42" s="38">
        <v>32</v>
      </c>
      <c r="B42" s="61">
        <v>182</v>
      </c>
      <c r="C42" s="62">
        <v>193</v>
      </c>
      <c r="D42" s="63">
        <v>220</v>
      </c>
      <c r="E42" s="62">
        <v>199</v>
      </c>
      <c r="F42" s="227" t="s">
        <v>48</v>
      </c>
      <c r="G42" s="228"/>
      <c r="I42" s="38">
        <v>155</v>
      </c>
      <c r="J42" s="61">
        <v>193</v>
      </c>
      <c r="K42" s="180">
        <v>192</v>
      </c>
      <c r="L42" s="62"/>
      <c r="M42" s="63">
        <v>217</v>
      </c>
      <c r="N42" s="202">
        <v>188</v>
      </c>
      <c r="O42" s="180">
        <v>188</v>
      </c>
      <c r="P42" s="62">
        <v>217</v>
      </c>
      <c r="Q42" s="39"/>
      <c r="R42" s="40"/>
    </row>
    <row r="43" spans="1:18" ht="12.75">
      <c r="A43" s="38">
        <v>33</v>
      </c>
      <c r="B43" s="61">
        <v>195</v>
      </c>
      <c r="C43" s="62">
        <v>195</v>
      </c>
      <c r="D43" s="63">
        <v>220</v>
      </c>
      <c r="E43" s="62">
        <v>197</v>
      </c>
      <c r="F43" s="227"/>
      <c r="G43" s="228"/>
      <c r="I43" s="38">
        <v>160</v>
      </c>
      <c r="J43" s="61">
        <v>194</v>
      </c>
      <c r="K43" s="180">
        <v>187</v>
      </c>
      <c r="L43" s="62"/>
      <c r="M43" s="63">
        <v>220</v>
      </c>
      <c r="N43" s="202">
        <v>189</v>
      </c>
      <c r="O43" s="180">
        <v>199</v>
      </c>
      <c r="P43" s="62">
        <v>218</v>
      </c>
      <c r="Q43" s="39"/>
      <c r="R43" s="40"/>
    </row>
    <row r="44" spans="1:18" ht="12.75">
      <c r="A44" s="38">
        <v>34</v>
      </c>
      <c r="B44" s="61">
        <v>196</v>
      </c>
      <c r="C44" s="65">
        <v>193</v>
      </c>
      <c r="D44" s="63">
        <v>221</v>
      </c>
      <c r="E44" s="62">
        <v>196</v>
      </c>
      <c r="F44" s="227"/>
      <c r="G44" s="228"/>
      <c r="I44" s="38">
        <v>165</v>
      </c>
      <c r="J44" s="61">
        <v>197</v>
      </c>
      <c r="K44" s="180">
        <v>195</v>
      </c>
      <c r="L44" s="62"/>
      <c r="M44" s="63">
        <v>214</v>
      </c>
      <c r="N44" s="202">
        <v>193</v>
      </c>
      <c r="O44" s="180">
        <v>193</v>
      </c>
      <c r="P44" s="62">
        <v>219</v>
      </c>
      <c r="Q44" s="39"/>
      <c r="R44" s="40"/>
    </row>
    <row r="45" spans="1:18" ht="12.75">
      <c r="A45" s="38">
        <v>35</v>
      </c>
      <c r="B45" s="61">
        <v>193</v>
      </c>
      <c r="C45" s="62">
        <v>183</v>
      </c>
      <c r="D45" s="63">
        <v>207</v>
      </c>
      <c r="E45" s="62">
        <v>194</v>
      </c>
      <c r="F45" s="227"/>
      <c r="G45" s="228"/>
      <c r="I45" s="128">
        <v>166</v>
      </c>
      <c r="J45" s="129">
        <v>150</v>
      </c>
      <c r="K45" s="181">
        <v>140</v>
      </c>
      <c r="L45" s="130"/>
      <c r="M45" s="131">
        <v>163</v>
      </c>
      <c r="N45" s="206">
        <v>146</v>
      </c>
      <c r="O45" s="181">
        <v>146</v>
      </c>
      <c r="P45" s="130">
        <v>182</v>
      </c>
      <c r="Q45" s="39"/>
      <c r="R45" s="40"/>
    </row>
    <row r="46" spans="1:18" ht="12.75">
      <c r="A46" s="38">
        <v>36</v>
      </c>
      <c r="B46" s="61">
        <v>192</v>
      </c>
      <c r="C46" s="62">
        <v>185</v>
      </c>
      <c r="D46" s="63">
        <v>215</v>
      </c>
      <c r="E46" s="62">
        <v>202</v>
      </c>
      <c r="F46" s="227"/>
      <c r="G46" s="228"/>
      <c r="I46" s="128">
        <v>166.5</v>
      </c>
      <c r="J46" s="129">
        <v>112</v>
      </c>
      <c r="K46" s="181">
        <v>122</v>
      </c>
      <c r="L46" s="130"/>
      <c r="M46" s="131">
        <v>85</v>
      </c>
      <c r="N46" s="206">
        <v>87</v>
      </c>
      <c r="O46" s="181">
        <v>87</v>
      </c>
      <c r="P46" s="130">
        <v>92</v>
      </c>
      <c r="Q46" s="39"/>
      <c r="R46" s="40"/>
    </row>
    <row r="47" spans="1:18" ht="12.75">
      <c r="A47" s="38">
        <v>37</v>
      </c>
      <c r="B47" s="61">
        <v>199</v>
      </c>
      <c r="C47" s="62">
        <v>189</v>
      </c>
      <c r="D47" s="63">
        <v>216</v>
      </c>
      <c r="E47" s="62">
        <v>195</v>
      </c>
      <c r="F47" s="227"/>
      <c r="G47" s="228"/>
      <c r="I47" s="128">
        <v>167</v>
      </c>
      <c r="J47" s="129">
        <v>131</v>
      </c>
      <c r="K47" s="181">
        <v>126</v>
      </c>
      <c r="L47" s="130"/>
      <c r="M47" s="131">
        <v>160</v>
      </c>
      <c r="N47" s="206">
        <v>149</v>
      </c>
      <c r="O47" s="181">
        <v>149</v>
      </c>
      <c r="P47" s="130">
        <v>159</v>
      </c>
      <c r="Q47" s="4"/>
      <c r="R47" s="40"/>
    </row>
    <row r="48" spans="1:18" ht="12.75">
      <c r="A48" s="38">
        <v>38</v>
      </c>
      <c r="B48" s="61">
        <v>186</v>
      </c>
      <c r="C48" s="62">
        <v>189</v>
      </c>
      <c r="D48" s="63">
        <v>220</v>
      </c>
      <c r="E48" s="62">
        <v>194</v>
      </c>
      <c r="F48" s="227"/>
      <c r="G48" s="228"/>
      <c r="I48" s="38">
        <v>170</v>
      </c>
      <c r="J48" s="61">
        <v>195</v>
      </c>
      <c r="K48" s="180">
        <v>192</v>
      </c>
      <c r="L48" s="62"/>
      <c r="M48" s="63">
        <v>212</v>
      </c>
      <c r="N48" s="202">
        <v>196</v>
      </c>
      <c r="O48" s="180">
        <v>196</v>
      </c>
      <c r="P48" s="62">
        <v>220</v>
      </c>
      <c r="Q48" s="39"/>
      <c r="R48" s="40"/>
    </row>
    <row r="49" spans="1:18" ht="12.75">
      <c r="A49" s="38">
        <v>39</v>
      </c>
      <c r="B49" s="61">
        <v>188</v>
      </c>
      <c r="C49" s="62">
        <v>188</v>
      </c>
      <c r="D49" s="63">
        <v>214</v>
      </c>
      <c r="E49" s="62">
        <v>197</v>
      </c>
      <c r="F49" s="227"/>
      <c r="G49" s="228"/>
      <c r="I49" s="38">
        <v>175</v>
      </c>
      <c r="J49" s="61">
        <v>194</v>
      </c>
      <c r="K49" s="180">
        <v>195</v>
      </c>
      <c r="L49" s="62"/>
      <c r="M49" s="63">
        <v>219</v>
      </c>
      <c r="N49" s="202">
        <v>204</v>
      </c>
      <c r="O49" s="180">
        <v>204</v>
      </c>
      <c r="P49" s="62">
        <v>226</v>
      </c>
      <c r="Q49" s="39"/>
      <c r="R49" s="40"/>
    </row>
    <row r="50" spans="1:18" ht="12.75">
      <c r="A50" s="38">
        <v>40</v>
      </c>
      <c r="B50" s="61">
        <v>188</v>
      </c>
      <c r="C50" s="62">
        <v>190</v>
      </c>
      <c r="D50" s="63">
        <v>212</v>
      </c>
      <c r="E50" s="62">
        <v>199</v>
      </c>
      <c r="F50" s="227"/>
      <c r="G50" s="228"/>
      <c r="I50" s="38">
        <v>180</v>
      </c>
      <c r="J50" s="61">
        <v>197</v>
      </c>
      <c r="K50" s="180">
        <v>196</v>
      </c>
      <c r="L50" s="62"/>
      <c r="M50" s="63">
        <v>218</v>
      </c>
      <c r="N50" s="202">
        <v>208</v>
      </c>
      <c r="O50" s="180">
        <v>208</v>
      </c>
      <c r="P50" s="62">
        <v>225</v>
      </c>
      <c r="Q50" s="39"/>
      <c r="R50" s="40"/>
    </row>
    <row r="51" spans="1:18" ht="12.75">
      <c r="A51" s="38">
        <v>41</v>
      </c>
      <c r="B51" s="61">
        <v>192</v>
      </c>
      <c r="C51" s="62">
        <v>183</v>
      </c>
      <c r="D51" s="63">
        <v>211</v>
      </c>
      <c r="E51" s="62">
        <v>195</v>
      </c>
      <c r="F51" s="227"/>
      <c r="G51" s="228"/>
      <c r="I51" s="38">
        <v>185</v>
      </c>
      <c r="J51" s="61">
        <v>198</v>
      </c>
      <c r="K51" s="180">
        <v>195</v>
      </c>
      <c r="L51" s="62"/>
      <c r="M51" s="63">
        <v>216</v>
      </c>
      <c r="N51" s="202">
        <v>213</v>
      </c>
      <c r="O51" s="180">
        <v>213</v>
      </c>
      <c r="P51" s="62">
        <v>224</v>
      </c>
      <c r="Q51" s="39"/>
      <c r="R51" s="40"/>
    </row>
    <row r="52" spans="1:18" ht="12.75">
      <c r="A52" s="38">
        <v>42</v>
      </c>
      <c r="B52" s="61">
        <v>191</v>
      </c>
      <c r="C52" s="62">
        <v>188</v>
      </c>
      <c r="D52" s="63">
        <v>209</v>
      </c>
      <c r="E52" s="62">
        <v>198</v>
      </c>
      <c r="F52" s="227"/>
      <c r="G52" s="228"/>
      <c r="I52" s="38">
        <v>190</v>
      </c>
      <c r="J52" s="61">
        <v>191</v>
      </c>
      <c r="K52" s="180">
        <v>190</v>
      </c>
      <c r="L52" s="62"/>
      <c r="M52" s="63">
        <v>225</v>
      </c>
      <c r="N52" s="202">
        <v>218</v>
      </c>
      <c r="O52" s="180">
        <v>218</v>
      </c>
      <c r="P52" s="62">
        <v>228</v>
      </c>
      <c r="Q52" s="4"/>
      <c r="R52" s="40"/>
    </row>
    <row r="53" spans="1:18" ht="12.75">
      <c r="A53" s="38">
        <v>43</v>
      </c>
      <c r="B53" s="61">
        <v>187</v>
      </c>
      <c r="C53" s="62">
        <v>188</v>
      </c>
      <c r="D53" s="63">
        <v>215</v>
      </c>
      <c r="E53" s="62">
        <v>193</v>
      </c>
      <c r="F53" s="227"/>
      <c r="G53" s="228"/>
      <c r="I53" s="38">
        <v>195</v>
      </c>
      <c r="J53" s="61">
        <v>191</v>
      </c>
      <c r="K53" s="180">
        <v>188</v>
      </c>
      <c r="L53" s="62"/>
      <c r="M53" s="63">
        <v>228</v>
      </c>
      <c r="N53" s="202">
        <v>212</v>
      </c>
      <c r="O53" s="180">
        <v>212</v>
      </c>
      <c r="P53" s="119">
        <v>235</v>
      </c>
      <c r="Q53" s="39"/>
      <c r="R53" s="40"/>
    </row>
    <row r="54" spans="1:18" ht="12.75">
      <c r="A54" s="38">
        <v>44</v>
      </c>
      <c r="B54" s="61">
        <v>192</v>
      </c>
      <c r="C54" s="62">
        <v>191</v>
      </c>
      <c r="D54" s="63">
        <v>215</v>
      </c>
      <c r="E54" s="62">
        <v>206</v>
      </c>
      <c r="F54" s="227"/>
      <c r="G54" s="228"/>
      <c r="I54" s="38">
        <v>200</v>
      </c>
      <c r="J54" s="61">
        <v>197</v>
      </c>
      <c r="K54" s="180">
        <v>190</v>
      </c>
      <c r="L54" s="62"/>
      <c r="M54" s="63">
        <v>232</v>
      </c>
      <c r="N54" s="202">
        <v>216</v>
      </c>
      <c r="O54" s="197">
        <v>216</v>
      </c>
      <c r="P54" s="62">
        <v>234</v>
      </c>
      <c r="Q54" s="39"/>
      <c r="R54" s="40"/>
    </row>
    <row r="55" spans="1:18" ht="12.75">
      <c r="A55" s="38">
        <v>45</v>
      </c>
      <c r="B55" s="61">
        <v>188</v>
      </c>
      <c r="C55" s="62">
        <v>185</v>
      </c>
      <c r="D55" s="64">
        <v>208</v>
      </c>
      <c r="E55" s="62">
        <v>199</v>
      </c>
      <c r="F55" s="227"/>
      <c r="G55" s="228"/>
      <c r="I55" s="38">
        <v>205</v>
      </c>
      <c r="J55" s="61">
        <v>190</v>
      </c>
      <c r="K55" s="180">
        <v>188</v>
      </c>
      <c r="L55" s="62"/>
      <c r="M55" s="117">
        <v>227</v>
      </c>
      <c r="N55" s="202">
        <v>213</v>
      </c>
      <c r="O55" s="180">
        <v>213</v>
      </c>
      <c r="P55" s="62">
        <v>228</v>
      </c>
      <c r="Q55" s="39"/>
      <c r="R55" s="40"/>
    </row>
    <row r="56" spans="1:18" ht="12.75">
      <c r="A56" s="38">
        <v>46</v>
      </c>
      <c r="B56" s="61">
        <v>194</v>
      </c>
      <c r="C56" s="62">
        <v>187</v>
      </c>
      <c r="D56" s="63">
        <v>216</v>
      </c>
      <c r="E56" s="62">
        <v>199</v>
      </c>
      <c r="F56" s="227"/>
      <c r="G56" s="228"/>
      <c r="I56" s="38">
        <v>210</v>
      </c>
      <c r="J56" s="61">
        <v>191</v>
      </c>
      <c r="K56" s="180">
        <v>190</v>
      </c>
      <c r="L56" s="62"/>
      <c r="M56" s="63">
        <v>229</v>
      </c>
      <c r="N56" s="202">
        <v>216</v>
      </c>
      <c r="O56" s="180">
        <v>216</v>
      </c>
      <c r="P56" s="62">
        <v>234</v>
      </c>
      <c r="Q56" s="39"/>
      <c r="R56" s="40"/>
    </row>
    <row r="57" spans="1:18" ht="12.75">
      <c r="A57" s="38">
        <v>47</v>
      </c>
      <c r="B57" s="61">
        <v>194</v>
      </c>
      <c r="C57" s="62">
        <v>192</v>
      </c>
      <c r="D57" s="63">
        <v>216</v>
      </c>
      <c r="E57" s="62">
        <v>200</v>
      </c>
      <c r="F57" s="227"/>
      <c r="G57" s="228"/>
      <c r="I57" s="38">
        <v>215</v>
      </c>
      <c r="J57" s="61">
        <v>197</v>
      </c>
      <c r="K57" s="180">
        <v>191</v>
      </c>
      <c r="L57" s="62"/>
      <c r="M57" s="117">
        <v>226</v>
      </c>
      <c r="N57" s="202">
        <v>220</v>
      </c>
      <c r="O57" s="197">
        <v>220</v>
      </c>
      <c r="P57" s="62">
        <v>232</v>
      </c>
      <c r="Q57" s="39"/>
      <c r="R57" s="40"/>
    </row>
    <row r="58" spans="1:18" ht="12.75">
      <c r="A58" s="38">
        <v>48</v>
      </c>
      <c r="B58" s="61">
        <v>199</v>
      </c>
      <c r="C58" s="62">
        <v>197</v>
      </c>
      <c r="D58" s="63">
        <v>219</v>
      </c>
      <c r="E58" s="62">
        <v>204</v>
      </c>
      <c r="F58" s="227"/>
      <c r="G58" s="228"/>
      <c r="I58" s="38">
        <v>220</v>
      </c>
      <c r="J58" s="61">
        <v>197</v>
      </c>
      <c r="K58" s="180">
        <v>192</v>
      </c>
      <c r="L58" s="62"/>
      <c r="M58" s="63">
        <v>223</v>
      </c>
      <c r="N58" s="202">
        <v>216</v>
      </c>
      <c r="O58" s="180">
        <v>216</v>
      </c>
      <c r="P58" s="120">
        <v>229</v>
      </c>
      <c r="Q58" s="39"/>
      <c r="R58" s="40"/>
    </row>
    <row r="59" spans="1:18" ht="12.75">
      <c r="A59" s="38">
        <v>49</v>
      </c>
      <c r="B59" s="61">
        <v>199</v>
      </c>
      <c r="C59" s="62">
        <v>199</v>
      </c>
      <c r="D59" s="63">
        <v>218</v>
      </c>
      <c r="E59" s="62">
        <v>202</v>
      </c>
      <c r="F59" s="227"/>
      <c r="G59" s="228"/>
      <c r="I59" s="38">
        <v>225</v>
      </c>
      <c r="J59" s="61">
        <v>191</v>
      </c>
      <c r="K59" s="180">
        <v>190</v>
      </c>
      <c r="L59" s="62"/>
      <c r="M59" s="63">
        <v>222</v>
      </c>
      <c r="N59" s="202">
        <v>209</v>
      </c>
      <c r="O59" s="180">
        <v>209</v>
      </c>
      <c r="P59" s="62">
        <v>224</v>
      </c>
      <c r="Q59" s="39"/>
      <c r="R59" s="40"/>
    </row>
    <row r="60" spans="1:18" ht="12.75">
      <c r="A60" s="38">
        <v>50</v>
      </c>
      <c r="B60" s="61">
        <v>202</v>
      </c>
      <c r="C60" s="62">
        <v>195</v>
      </c>
      <c r="D60" s="63">
        <v>216</v>
      </c>
      <c r="E60" s="62">
        <v>201</v>
      </c>
      <c r="F60" s="227"/>
      <c r="G60" s="228"/>
      <c r="I60" s="38">
        <v>230</v>
      </c>
      <c r="J60" s="61">
        <v>187</v>
      </c>
      <c r="K60" s="180">
        <v>191</v>
      </c>
      <c r="L60" s="62"/>
      <c r="M60" s="118">
        <v>222</v>
      </c>
      <c r="N60" s="205">
        <v>207</v>
      </c>
      <c r="O60" s="198">
        <v>207</v>
      </c>
      <c r="P60" s="62">
        <v>225</v>
      </c>
      <c r="Q60" s="39"/>
      <c r="R60" s="40"/>
    </row>
    <row r="61" spans="1:18" ht="12.75">
      <c r="A61" s="38">
        <v>51</v>
      </c>
      <c r="B61" s="61">
        <v>197</v>
      </c>
      <c r="C61" s="62">
        <v>198</v>
      </c>
      <c r="D61" s="63">
        <v>219</v>
      </c>
      <c r="E61" s="62">
        <v>206</v>
      </c>
      <c r="F61" s="227"/>
      <c r="G61" s="228"/>
      <c r="I61" s="38">
        <v>235</v>
      </c>
      <c r="J61" s="61">
        <v>195</v>
      </c>
      <c r="K61" s="180">
        <v>193</v>
      </c>
      <c r="L61" s="62"/>
      <c r="M61" s="63">
        <v>221</v>
      </c>
      <c r="N61" s="202">
        <v>209</v>
      </c>
      <c r="O61" s="180">
        <v>209</v>
      </c>
      <c r="P61" s="62">
        <v>222</v>
      </c>
      <c r="Q61" s="39"/>
      <c r="R61" s="40"/>
    </row>
    <row r="62" spans="1:18" ht="12.75">
      <c r="A62" s="38">
        <v>52</v>
      </c>
      <c r="B62" s="61">
        <v>206</v>
      </c>
      <c r="C62" s="62">
        <v>197</v>
      </c>
      <c r="D62" s="63">
        <v>222</v>
      </c>
      <c r="E62" s="62">
        <v>207</v>
      </c>
      <c r="F62" s="227" t="s">
        <v>48</v>
      </c>
      <c r="G62" s="228"/>
      <c r="I62" s="38">
        <v>240</v>
      </c>
      <c r="J62" s="61">
        <v>193</v>
      </c>
      <c r="K62" s="180">
        <v>189</v>
      </c>
      <c r="L62" s="62"/>
      <c r="M62" s="118">
        <v>222</v>
      </c>
      <c r="N62" s="205">
        <v>201</v>
      </c>
      <c r="O62" s="180">
        <v>201</v>
      </c>
      <c r="P62" s="62">
        <v>218</v>
      </c>
      <c r="Q62" s="39"/>
      <c r="R62" s="40"/>
    </row>
    <row r="63" spans="1:18" ht="12.75">
      <c r="A63" s="38">
        <v>53</v>
      </c>
      <c r="B63" s="61">
        <v>198</v>
      </c>
      <c r="C63" s="62">
        <v>193</v>
      </c>
      <c r="D63" s="63">
        <v>208</v>
      </c>
      <c r="E63" s="62">
        <v>202</v>
      </c>
      <c r="F63" s="227" t="s">
        <v>48</v>
      </c>
      <c r="G63" s="228"/>
      <c r="I63" s="38">
        <v>245</v>
      </c>
      <c r="J63" s="61">
        <v>196</v>
      </c>
      <c r="K63" s="180">
        <v>191</v>
      </c>
      <c r="L63" s="62"/>
      <c r="M63" s="63">
        <v>211</v>
      </c>
      <c r="N63" s="202">
        <v>195</v>
      </c>
      <c r="O63" s="198">
        <v>195</v>
      </c>
      <c r="P63" s="62">
        <v>220</v>
      </c>
      <c r="Q63" s="39"/>
      <c r="R63" s="40"/>
    </row>
    <row r="64" spans="1:18" ht="12.75">
      <c r="A64" s="38">
        <v>54</v>
      </c>
      <c r="B64" s="61">
        <v>195</v>
      </c>
      <c r="C64" s="62">
        <v>191</v>
      </c>
      <c r="D64" s="63">
        <v>218</v>
      </c>
      <c r="E64" s="62">
        <v>208</v>
      </c>
      <c r="F64" s="227"/>
      <c r="G64" s="228"/>
      <c r="I64" s="128">
        <v>247</v>
      </c>
      <c r="J64" s="129">
        <v>129</v>
      </c>
      <c r="K64" s="181">
        <v>121</v>
      </c>
      <c r="L64" s="130"/>
      <c r="M64" s="131">
        <v>115</v>
      </c>
      <c r="N64" s="206">
        <v>130</v>
      </c>
      <c r="O64" s="181">
        <v>130</v>
      </c>
      <c r="P64" s="130">
        <v>153</v>
      </c>
      <c r="Q64" s="42"/>
      <c r="R64" s="40"/>
    </row>
    <row r="65" spans="1:18" ht="12.75">
      <c r="A65" s="38">
        <v>55</v>
      </c>
      <c r="B65" s="61">
        <v>194</v>
      </c>
      <c r="C65" s="62">
        <v>194</v>
      </c>
      <c r="D65" s="63">
        <v>218</v>
      </c>
      <c r="E65" s="62">
        <v>203</v>
      </c>
      <c r="F65" s="227"/>
      <c r="G65" s="228"/>
      <c r="I65" s="38"/>
      <c r="J65" s="61"/>
      <c r="K65" s="180"/>
      <c r="L65" s="62"/>
      <c r="M65" s="66"/>
      <c r="N65" s="199"/>
      <c r="O65" s="199"/>
      <c r="P65" s="67"/>
      <c r="Q65" s="42"/>
      <c r="R65" s="40"/>
    </row>
    <row r="66" spans="1:18" ht="12.75">
      <c r="A66" s="38">
        <v>56</v>
      </c>
      <c r="B66" s="61">
        <v>196</v>
      </c>
      <c r="C66" s="62">
        <v>193</v>
      </c>
      <c r="D66" s="63">
        <v>219</v>
      </c>
      <c r="E66" s="62">
        <v>211</v>
      </c>
      <c r="F66" s="227"/>
      <c r="G66" s="228"/>
      <c r="I66" s="38"/>
      <c r="J66" s="61"/>
      <c r="K66" s="180"/>
      <c r="L66" s="62"/>
      <c r="M66" s="66"/>
      <c r="N66" s="199"/>
      <c r="O66" s="199"/>
      <c r="P66" s="67"/>
      <c r="Q66" s="4"/>
      <c r="R66" s="40"/>
    </row>
    <row r="67" spans="1:18" ht="12.75">
      <c r="A67" s="38">
        <v>57</v>
      </c>
      <c r="B67" s="61">
        <v>192</v>
      </c>
      <c r="C67" s="62">
        <v>188</v>
      </c>
      <c r="D67" s="63">
        <v>215</v>
      </c>
      <c r="E67" s="62">
        <v>206</v>
      </c>
      <c r="F67" s="227"/>
      <c r="G67" s="228"/>
      <c r="I67" s="38"/>
      <c r="J67" s="61"/>
      <c r="K67" s="180"/>
      <c r="L67" s="62"/>
      <c r="M67" s="66"/>
      <c r="N67" s="199"/>
      <c r="O67" s="199"/>
      <c r="P67" s="67"/>
      <c r="Q67" s="39"/>
      <c r="R67" s="40"/>
    </row>
    <row r="68" spans="1:18" ht="12.75">
      <c r="A68" s="38">
        <v>58</v>
      </c>
      <c r="B68" s="61">
        <v>195</v>
      </c>
      <c r="C68" s="62">
        <v>191</v>
      </c>
      <c r="D68" s="63">
        <v>220</v>
      </c>
      <c r="E68" s="124">
        <v>208</v>
      </c>
      <c r="F68" s="227"/>
      <c r="G68" s="228"/>
      <c r="I68" s="38"/>
      <c r="J68" s="61"/>
      <c r="K68" s="180"/>
      <c r="L68" s="62"/>
      <c r="M68" s="66"/>
      <c r="N68" s="199"/>
      <c r="O68" s="199"/>
      <c r="P68" s="68"/>
      <c r="Q68" s="39"/>
      <c r="R68" s="40"/>
    </row>
    <row r="69" spans="1:18" ht="12.75">
      <c r="A69" s="38">
        <v>59</v>
      </c>
      <c r="B69" s="61">
        <v>197</v>
      </c>
      <c r="C69" s="62">
        <v>200</v>
      </c>
      <c r="D69" s="63">
        <v>219</v>
      </c>
      <c r="E69" s="62">
        <v>208</v>
      </c>
      <c r="F69" s="227"/>
      <c r="G69" s="228"/>
      <c r="I69" s="38"/>
      <c r="J69" s="61"/>
      <c r="K69" s="180"/>
      <c r="L69" s="62"/>
      <c r="M69" s="66"/>
      <c r="N69" s="199"/>
      <c r="O69" s="199"/>
      <c r="P69" s="67"/>
      <c r="Q69" s="4"/>
      <c r="R69" s="40"/>
    </row>
    <row r="70" spans="1:18" ht="12.75">
      <c r="A70" s="38">
        <v>60</v>
      </c>
      <c r="B70" s="61">
        <v>190</v>
      </c>
      <c r="C70" s="62">
        <v>193</v>
      </c>
      <c r="D70" s="63">
        <v>205</v>
      </c>
      <c r="E70" s="62">
        <v>205</v>
      </c>
      <c r="F70" s="227"/>
      <c r="G70" s="228"/>
      <c r="I70" s="38"/>
      <c r="J70" s="61"/>
      <c r="K70" s="180"/>
      <c r="L70" s="62"/>
      <c r="M70" s="66"/>
      <c r="N70" s="199"/>
      <c r="O70" s="199"/>
      <c r="P70" s="67"/>
      <c r="Q70" s="39"/>
      <c r="R70" s="40"/>
    </row>
    <row r="71" spans="1:18" ht="12.75">
      <c r="A71" s="38">
        <v>61</v>
      </c>
      <c r="B71" s="61">
        <v>200</v>
      </c>
      <c r="C71" s="62">
        <v>196</v>
      </c>
      <c r="D71" s="63">
        <v>214</v>
      </c>
      <c r="E71" s="62">
        <v>203</v>
      </c>
      <c r="F71" s="227"/>
      <c r="G71" s="228"/>
      <c r="I71" s="38"/>
      <c r="J71" s="61"/>
      <c r="K71" s="180"/>
      <c r="L71" s="62"/>
      <c r="M71" s="66"/>
      <c r="N71" s="199"/>
      <c r="O71" s="199"/>
      <c r="P71" s="67"/>
      <c r="Q71" s="39"/>
      <c r="R71" s="40"/>
    </row>
    <row r="72" spans="1:18" ht="12.75">
      <c r="A72" s="38">
        <v>62</v>
      </c>
      <c r="B72" s="61">
        <v>196</v>
      </c>
      <c r="C72" s="62">
        <v>203</v>
      </c>
      <c r="D72" s="63">
        <v>220</v>
      </c>
      <c r="E72" s="62">
        <v>206</v>
      </c>
      <c r="F72" s="227" t="s">
        <v>48</v>
      </c>
      <c r="G72" s="228"/>
      <c r="I72" s="38"/>
      <c r="J72" s="61"/>
      <c r="K72" s="180"/>
      <c r="L72" s="62"/>
      <c r="M72" s="66"/>
      <c r="N72" s="199"/>
      <c r="O72" s="199"/>
      <c r="P72" s="67"/>
      <c r="Q72" s="39"/>
      <c r="R72" s="40"/>
    </row>
    <row r="73" spans="1:18" ht="13.5" thickBot="1">
      <c r="A73" s="43">
        <v>63</v>
      </c>
      <c r="B73" s="44">
        <v>200</v>
      </c>
      <c r="C73" s="48">
        <v>194</v>
      </c>
      <c r="D73" s="89">
        <v>230</v>
      </c>
      <c r="E73" s="48">
        <v>202</v>
      </c>
      <c r="F73" s="244" t="s">
        <v>48</v>
      </c>
      <c r="G73" s="245"/>
      <c r="I73" s="43"/>
      <c r="J73" s="69"/>
      <c r="K73" s="182"/>
      <c r="L73" s="70"/>
      <c r="M73" s="71"/>
      <c r="N73" s="200"/>
      <c r="O73" s="200"/>
      <c r="P73" s="72"/>
      <c r="Q73" s="45"/>
      <c r="R73" s="46"/>
    </row>
    <row r="74" spans="1:5" ht="14.25" thickBot="1" thickTop="1">
      <c r="A74" s="97"/>
      <c r="B74" s="97"/>
      <c r="C74" s="97"/>
      <c r="D74" s="97"/>
      <c r="E74" s="97"/>
    </row>
    <row r="75" spans="1:16" ht="14.25" thickBot="1">
      <c r="A75" s="101" t="s">
        <v>22</v>
      </c>
      <c r="B75" s="98" t="s">
        <v>53</v>
      </c>
      <c r="C75" s="106" t="s">
        <v>54</v>
      </c>
      <c r="D75" s="99" t="s">
        <v>55</v>
      </c>
      <c r="E75" s="100" t="s">
        <v>56</v>
      </c>
      <c r="I75" s="121" t="s">
        <v>32</v>
      </c>
      <c r="J75" s="99" t="s">
        <v>38</v>
      </c>
      <c r="K75" s="183" t="s">
        <v>39</v>
      </c>
      <c r="L75" s="106"/>
      <c r="M75" s="98" t="s">
        <v>40</v>
      </c>
      <c r="N75" s="183" t="s">
        <v>61</v>
      </c>
      <c r="O75" s="183" t="s">
        <v>62</v>
      </c>
      <c r="P75" s="106" t="s">
        <v>36</v>
      </c>
    </row>
    <row r="76" spans="1:16" ht="12.75">
      <c r="A76" s="102" t="s">
        <v>19</v>
      </c>
      <c r="B76" s="108">
        <f>AVERAGE(B10:B73)</f>
        <v>193.9375</v>
      </c>
      <c r="C76" s="109">
        <f>AVERAGE(C10:C73)</f>
        <v>191.265625</v>
      </c>
      <c r="D76" s="110">
        <f>AVERAGE(D10:D73)</f>
        <v>212.671875</v>
      </c>
      <c r="E76" s="109">
        <f>AVERAGE(E10:E73)</f>
        <v>199.9375</v>
      </c>
      <c r="I76" s="122" t="s">
        <v>19</v>
      </c>
      <c r="J76" s="184">
        <f>AVERAGE(J10:J64)</f>
        <v>182.63636363636363</v>
      </c>
      <c r="K76" s="191">
        <f>AVERAGE(K10:K64)</f>
        <v>181.12727272727273</v>
      </c>
      <c r="L76" s="188"/>
      <c r="M76" s="184">
        <f>AVERAGE(M10:M64)</f>
        <v>204.92727272727274</v>
      </c>
      <c r="N76" s="191">
        <f>AVERAGE(N10:N64)</f>
        <v>188.34545454545454</v>
      </c>
      <c r="O76" s="191">
        <f>AVERAGE(O10:O64)</f>
        <v>188.4909090909091</v>
      </c>
      <c r="P76" s="188">
        <f>AVERAGE(P10:P73)</f>
        <v>209.74545454545455</v>
      </c>
    </row>
    <row r="77" spans="1:16" ht="12.75">
      <c r="A77" s="103" t="s">
        <v>14</v>
      </c>
      <c r="B77" s="111">
        <f>STDEV(B10:B73)</f>
        <v>5.359681937968938</v>
      </c>
      <c r="C77" s="112">
        <f>STDEV(C10:C73)</f>
        <v>5.618117482539774</v>
      </c>
      <c r="D77" s="113">
        <f>STDEV(D10:D73)</f>
        <v>27.685911085226138</v>
      </c>
      <c r="E77" s="112">
        <f>STDEV(E10:E73)</f>
        <v>5.285124377206244</v>
      </c>
      <c r="I77" s="103" t="s">
        <v>14</v>
      </c>
      <c r="J77" s="185">
        <f>STDEV(J10:J64)</f>
        <v>21.011781207097837</v>
      </c>
      <c r="K77" s="192">
        <f>STDEV(K10:K64)</f>
        <v>21.27688238219417</v>
      </c>
      <c r="L77" s="189"/>
      <c r="M77" s="185">
        <f>STDEV(M10:M64)</f>
        <v>29.29597023574864</v>
      </c>
      <c r="N77" s="192">
        <f>STDEV(N10:N64)</f>
        <v>23.99090736849348</v>
      </c>
      <c r="O77" s="192">
        <f>STDEV(O10:O64)</f>
        <v>24.045383577320404</v>
      </c>
      <c r="P77" s="189">
        <f>STDEV(P10:P73)</f>
        <v>29.205668007615348</v>
      </c>
    </row>
    <row r="78" spans="1:16" ht="12.75">
      <c r="A78" s="104" t="s">
        <v>20</v>
      </c>
      <c r="B78" s="114">
        <f>MAX(B10:B73)</f>
        <v>206</v>
      </c>
      <c r="C78" s="115">
        <f>MAX(C10:C73)</f>
        <v>203</v>
      </c>
      <c r="D78" s="116">
        <f>MAX(D10:D73)</f>
        <v>230</v>
      </c>
      <c r="E78" s="115">
        <f>MAX(E10:E73)</f>
        <v>211</v>
      </c>
      <c r="I78" s="104" t="s">
        <v>20</v>
      </c>
      <c r="J78" s="186">
        <f>MAX(J10:J64)</f>
        <v>198</v>
      </c>
      <c r="K78" s="193">
        <f>MAX(K10:K64)</f>
        <v>196</v>
      </c>
      <c r="L78" s="190"/>
      <c r="M78" s="186">
        <f>MAX(M10:M64)</f>
        <v>232</v>
      </c>
      <c r="N78" s="193">
        <f>MAX(N10:N64)</f>
        <v>220</v>
      </c>
      <c r="O78" s="193">
        <f>MAX(O10:O64)</f>
        <v>220</v>
      </c>
      <c r="P78" s="190">
        <f>MAX(P10:P73)</f>
        <v>235</v>
      </c>
    </row>
    <row r="79" spans="1:16" ht="13.5" thickBot="1">
      <c r="A79" s="105" t="s">
        <v>21</v>
      </c>
      <c r="B79" s="125">
        <f>MIN(B10:B73)</f>
        <v>182</v>
      </c>
      <c r="C79" s="126">
        <f>MIN(C10:C73)</f>
        <v>178</v>
      </c>
      <c r="D79" s="127">
        <f>MIN(D10:D73)</f>
        <v>0</v>
      </c>
      <c r="E79" s="126">
        <f>MIN(E10:E73)</f>
        <v>189</v>
      </c>
      <c r="I79" s="104" t="s">
        <v>21</v>
      </c>
      <c r="J79" s="187">
        <f>MIN(J10:J64)</f>
        <v>112</v>
      </c>
      <c r="K79" s="194">
        <f>MIN(K10:K64)</f>
        <v>109</v>
      </c>
      <c r="L79" s="190"/>
      <c r="M79" s="187">
        <f>MIN(M10:M64)</f>
        <v>85</v>
      </c>
      <c r="N79" s="194">
        <f>MIN(N10:N64)</f>
        <v>87</v>
      </c>
      <c r="O79" s="194">
        <f>MIN(O10:O64)</f>
        <v>87</v>
      </c>
      <c r="P79" s="190">
        <f>MIN(P10:P73)</f>
        <v>91</v>
      </c>
    </row>
    <row r="80" spans="1:16" ht="13.5" thickBot="1">
      <c r="A80" s="107" t="s">
        <v>11</v>
      </c>
      <c r="B80" s="253" t="s">
        <v>25</v>
      </c>
      <c r="C80" s="250"/>
      <c r="D80" s="249" t="s">
        <v>26</v>
      </c>
      <c r="E80" s="250"/>
      <c r="I80" s="107" t="s">
        <v>11</v>
      </c>
      <c r="J80" s="249" t="s">
        <v>25</v>
      </c>
      <c r="K80" s="249"/>
      <c r="L80" s="250"/>
      <c r="M80" s="249" t="s">
        <v>26</v>
      </c>
      <c r="N80" s="249"/>
      <c r="O80" s="249"/>
      <c r="P80" s="250"/>
    </row>
    <row r="81" spans="1:10" ht="13.5" thickBot="1">
      <c r="A81" s="251" t="s">
        <v>24</v>
      </c>
      <c r="B81" s="252"/>
      <c r="I81" s="251" t="s">
        <v>24</v>
      </c>
      <c r="J81" s="252"/>
    </row>
  </sheetData>
  <mergeCells count="83">
    <mergeCell ref="M80:P80"/>
    <mergeCell ref="I81:J81"/>
    <mergeCell ref="B80:C80"/>
    <mergeCell ref="D80:E80"/>
    <mergeCell ref="A81:B81"/>
    <mergeCell ref="J80:L80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Q9:R9"/>
    <mergeCell ref="J8:L8"/>
    <mergeCell ref="J7:L7"/>
    <mergeCell ref="M7:P7"/>
    <mergeCell ref="M8:P8"/>
    <mergeCell ref="I5:J5"/>
    <mergeCell ref="J6:L6"/>
    <mergeCell ref="M6:P6"/>
    <mergeCell ref="F10:G10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66" right="0.46" top="0.74" bottom="1" header="0.4921259845" footer="0.492125984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2004-06-22T15:02:05Z</cp:lastPrinted>
  <dcterms:created xsi:type="dcterms:W3CDTF">2004-06-04T09:20:24Z</dcterms:created>
  <dcterms:modified xsi:type="dcterms:W3CDTF">2004-06-30T10:18:17Z</dcterms:modified>
  <cp:category/>
  <cp:version/>
  <cp:contentType/>
  <cp:contentStatus/>
</cp:coreProperties>
</file>