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75" windowWidth="14955" windowHeight="8445" activeTab="0"/>
  </bookViews>
  <sheets>
    <sheet name="Tabelle1" sheetId="1" r:id="rId1"/>
    <sheet name="Tabelle2" sheetId="2" r:id="rId2"/>
    <sheet name="clean room" sheetId="3" r:id="rId3"/>
  </sheets>
  <definedNames/>
  <calcPr fullCalcOnLoad="1"/>
</workbook>
</file>

<file path=xl/comments2.xml><?xml version="1.0" encoding="utf-8"?>
<comments xmlns="http://schemas.openxmlformats.org/spreadsheetml/2006/main">
  <authors>
    <author>Iuri Bagaturia</author>
  </authors>
  <commentList>
    <comment ref="H43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Kurzschlus</t>
        </r>
      </text>
    </comment>
    <comment ref="E7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Kurzschlus</t>
        </r>
      </text>
    </comment>
  </commentList>
</comments>
</file>

<file path=xl/comments3.xml><?xml version="1.0" encoding="utf-8"?>
<comments xmlns="http://schemas.openxmlformats.org/spreadsheetml/2006/main">
  <authors>
    <author>Iuri Bagaturia</author>
  </authors>
  <commentList>
    <comment ref="E3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kurzschluss</t>
        </r>
      </text>
    </comment>
    <comment ref="B7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kurzcshluss</t>
        </r>
      </text>
    </comment>
  </commentList>
</comments>
</file>

<file path=xl/sharedStrings.xml><?xml version="1.0" encoding="utf-8"?>
<sst xmlns="http://schemas.openxmlformats.org/spreadsheetml/2006/main" count="114" uniqueCount="39">
  <si>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</si>
  <si>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</si>
  <si>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t>Bagaturia</t>
  </si>
  <si>
    <t>Nch</t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</si>
  <si>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</si>
  <si>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</si>
  <si>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</si>
  <si>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</si>
  <si>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</si>
  <si>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</si>
  <si>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FP_043_L_1</t>
  </si>
  <si>
    <t>FP_043_U_1</t>
  </si>
  <si>
    <t>FP_043_L_2</t>
  </si>
  <si>
    <t>FP_043_U_2</t>
  </si>
  <si>
    <t>Repl. Straws</t>
  </si>
  <si>
    <t>Bad Ch.</t>
  </si>
  <si>
    <t>Comment</t>
  </si>
  <si>
    <t>Mean</t>
  </si>
  <si>
    <t>s</t>
  </si>
  <si>
    <t>Max</t>
  </si>
  <si>
    <t>Min</t>
  </si>
  <si>
    <t>FP_059A_L</t>
  </si>
  <si>
    <t>FP_059A_U</t>
  </si>
  <si>
    <t>Panel</t>
  </si>
  <si>
    <t>B050</t>
  </si>
  <si>
    <r>
      <t xml:space="preserve">Repl.  </t>
    </r>
    <r>
      <rPr>
        <sz val="7"/>
        <rFont val="Arial"/>
        <family val="2"/>
      </rPr>
      <t>Wire/Straw</t>
    </r>
  </si>
  <si>
    <t>Date</t>
  </si>
  <si>
    <t>A059</t>
  </si>
  <si>
    <t>W</t>
  </si>
  <si>
    <t>MODULE</t>
  </si>
  <si>
    <t xml:space="preserve">Repl. </t>
  </si>
  <si>
    <t xml:space="preserve"> repl. Str. </t>
  </si>
  <si>
    <t>repl. Wr.</t>
  </si>
  <si>
    <r>
      <t>L</t>
    </r>
    <r>
      <rPr>
        <b/>
        <i/>
        <sz val="10"/>
        <color indexed="12"/>
        <rFont val="Arial"/>
        <family val="2"/>
      </rPr>
      <t>=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</si>
  <si>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</si>
  <si>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</si>
  <si>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</si>
  <si>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FM_Hd_01</t>
  </si>
  <si>
    <t>B043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</si>
</sst>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0"/>
    <numFmt numFmtId="166" formatCode="0.0000000"/>
    <numFmt numFmtId="167" formatCode="0.000000"/>
    <numFmt numFmtId="168" formatCode="0.00000"/>
    <numFmt numFmtId="169" formatCode="0.000"/>
    <numFmt numFmtId="170" formatCode="0.0"/>
    <numFmt numFmtId="171" formatCode="0.000000000"/>
    <numFmt numFmtId="172" formatCode="[$-407]dddd\,\ d\.\ mmmm\ yyyy"/>
  </numFmts>
  <fonts count="38">
    <font>
      <sz val="10"/>
      <name val="Arial"/>
      <family val="0"/>
    </font>
    <font>
      <b/>
      <i/>
      <sz val="10"/>
      <color indexed="12"/>
      <name val="Arial"/>
      <family val="2"/>
    </font>
    <font>
      <b/>
      <i/>
      <vertAlign val="subscript"/>
      <sz val="10"/>
      <color indexed="12"/>
      <name val="Arial"/>
      <family val="2"/>
    </font>
    <font>
      <b/>
      <i/>
      <sz val="10"/>
      <color indexed="1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8"/>
      <name val="Arial"/>
      <family val="0"/>
    </font>
    <font>
      <sz val="10.75"/>
      <name val="Arial"/>
      <family val="0"/>
    </font>
    <font>
      <sz val="8.5"/>
      <name val="Arial"/>
      <family val="2"/>
    </font>
    <font>
      <b/>
      <sz val="8.5"/>
      <name val="Arial"/>
      <family val="2"/>
    </font>
    <font>
      <sz val="9"/>
      <name val="Arial"/>
      <family val="0"/>
    </font>
    <font>
      <b/>
      <sz val="9"/>
      <color indexed="6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9.75"/>
      <name val="Arial"/>
      <family val="0"/>
    </font>
    <font>
      <b/>
      <sz val="8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i/>
      <sz val="10"/>
      <name val="Symbol"/>
      <family val="1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8"/>
      <color indexed="17"/>
      <name val="Arial"/>
      <family val="2"/>
    </font>
    <font>
      <b/>
      <i/>
      <sz val="8"/>
      <name val="Arial"/>
      <family val="0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medium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/>
    </xf>
    <xf numFmtId="21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70" fontId="16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4" fontId="25" fillId="0" borderId="21" xfId="0" applyNumberFormat="1" applyFont="1" applyBorder="1" applyAlignment="1">
      <alignment horizontal="center"/>
    </xf>
    <xf numFmtId="170" fontId="11" fillId="0" borderId="22" xfId="0" applyNumberFormat="1" applyFont="1" applyBorder="1" applyAlignment="1">
      <alignment horizontal="center"/>
    </xf>
    <xf numFmtId="170" fontId="11" fillId="0" borderId="23" xfId="0" applyNumberFormat="1" applyFont="1" applyBorder="1" applyAlignment="1">
      <alignment horizontal="center"/>
    </xf>
    <xf numFmtId="170" fontId="11" fillId="0" borderId="24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0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70" fontId="11" fillId="0" borderId="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31" xfId="0" applyFont="1" applyBorder="1" applyAlignment="1">
      <alignment horizontal="center"/>
    </xf>
    <xf numFmtId="170" fontId="11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0" fontId="11" fillId="2" borderId="23" xfId="0" applyNumberFormat="1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170" fontId="11" fillId="0" borderId="33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70" fontId="11" fillId="0" borderId="34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0" fillId="4" borderId="37" xfId="0" applyFont="1" applyFill="1" applyBorder="1" applyAlignment="1">
      <alignment horizontal="center"/>
    </xf>
    <xf numFmtId="170" fontId="31" fillId="5" borderId="38" xfId="0" applyNumberFormat="1" applyFont="1" applyFill="1" applyBorder="1" applyAlignment="1">
      <alignment horizontal="center"/>
    </xf>
    <xf numFmtId="170" fontId="31" fillId="5" borderId="39" xfId="0" applyNumberFormat="1" applyFont="1" applyFill="1" applyBorder="1" applyAlignment="1">
      <alignment horizontal="center"/>
    </xf>
    <xf numFmtId="2" fontId="31" fillId="5" borderId="38" xfId="0" applyNumberFormat="1" applyFont="1" applyFill="1" applyBorder="1" applyAlignment="1">
      <alignment horizontal="center"/>
    </xf>
    <xf numFmtId="0" fontId="32" fillId="5" borderId="40" xfId="0" applyFont="1" applyFill="1" applyBorder="1" applyAlignment="1">
      <alignment horizontal="center"/>
    </xf>
    <xf numFmtId="0" fontId="33" fillId="4" borderId="41" xfId="0" applyFont="1" applyFill="1" applyBorder="1" applyAlignment="1">
      <alignment horizontal="center"/>
    </xf>
    <xf numFmtId="170" fontId="31" fillId="5" borderId="42" xfId="0" applyNumberFormat="1" applyFont="1" applyFill="1" applyBorder="1" applyAlignment="1">
      <alignment horizontal="center"/>
    </xf>
    <xf numFmtId="170" fontId="31" fillId="5" borderId="43" xfId="0" applyNumberFormat="1" applyFont="1" applyFill="1" applyBorder="1" applyAlignment="1">
      <alignment horizontal="center"/>
    </xf>
    <xf numFmtId="2" fontId="31" fillId="5" borderId="42" xfId="0" applyNumberFormat="1" applyFont="1" applyFill="1" applyBorder="1" applyAlignment="1">
      <alignment horizontal="center"/>
    </xf>
    <xf numFmtId="0" fontId="32" fillId="5" borderId="44" xfId="0" applyFont="1" applyFill="1" applyBorder="1" applyAlignment="1">
      <alignment horizontal="center"/>
    </xf>
    <xf numFmtId="0" fontId="30" fillId="4" borderId="45" xfId="0" applyFont="1" applyFill="1" applyBorder="1" applyAlignment="1">
      <alignment horizontal="center"/>
    </xf>
    <xf numFmtId="170" fontId="31" fillId="5" borderId="46" xfId="0" applyNumberFormat="1" applyFont="1" applyFill="1" applyBorder="1" applyAlignment="1">
      <alignment horizontal="center"/>
    </xf>
    <xf numFmtId="170" fontId="31" fillId="5" borderId="47" xfId="0" applyNumberFormat="1" applyFont="1" applyFill="1" applyBorder="1" applyAlignment="1">
      <alignment horizontal="center"/>
    </xf>
    <xf numFmtId="2" fontId="31" fillId="5" borderId="46" xfId="0" applyNumberFormat="1" applyFont="1" applyFill="1" applyBorder="1" applyAlignment="1">
      <alignment horizontal="center"/>
    </xf>
    <xf numFmtId="0" fontId="32" fillId="5" borderId="48" xfId="0" applyFont="1" applyFill="1" applyBorder="1" applyAlignment="1">
      <alignment horizontal="center"/>
    </xf>
    <xf numFmtId="0" fontId="31" fillId="5" borderId="46" xfId="0" applyFont="1" applyFill="1" applyBorder="1" applyAlignment="1">
      <alignment/>
    </xf>
    <xf numFmtId="0" fontId="32" fillId="5" borderId="48" xfId="0" applyFont="1" applyFill="1" applyBorder="1" applyAlignment="1">
      <alignment/>
    </xf>
    <xf numFmtId="0" fontId="31" fillId="5" borderId="47" xfId="0" applyFont="1" applyFill="1" applyBorder="1" applyAlignment="1">
      <alignment/>
    </xf>
    <xf numFmtId="0" fontId="31" fillId="5" borderId="47" xfId="0" applyFont="1" applyFill="1" applyBorder="1" applyAlignment="1">
      <alignment horizontal="center"/>
    </xf>
    <xf numFmtId="0" fontId="31" fillId="5" borderId="46" xfId="0" applyFont="1" applyFill="1" applyBorder="1" applyAlignment="1">
      <alignment horizontal="center"/>
    </xf>
    <xf numFmtId="0" fontId="35" fillId="4" borderId="49" xfId="0" applyFont="1" applyFill="1" applyBorder="1" applyAlignment="1">
      <alignment horizontal="left"/>
    </xf>
    <xf numFmtId="0" fontId="37" fillId="4" borderId="37" xfId="0" applyFont="1" applyFill="1" applyBorder="1" applyAlignment="1">
      <alignment horizontal="center"/>
    </xf>
    <xf numFmtId="0" fontId="31" fillId="5" borderId="38" xfId="0" applyFont="1" applyFill="1" applyBorder="1" applyAlignment="1">
      <alignment/>
    </xf>
    <xf numFmtId="0" fontId="31" fillId="5" borderId="39" xfId="0" applyFont="1" applyFill="1" applyBorder="1" applyAlignment="1">
      <alignment/>
    </xf>
    <xf numFmtId="0" fontId="17" fillId="5" borderId="50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170" fontId="11" fillId="0" borderId="22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70" fontId="11" fillId="0" borderId="23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0" fontId="11" fillId="0" borderId="33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70" fontId="1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9" fillId="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FP1_059_1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125"/>
          <c:w val="0.81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Tabelle1!$I$6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Tabelle1!$I$7:$I$70</c:f>
              <c:numCache/>
            </c:numRef>
          </c:val>
          <c:smooth val="0"/>
        </c:ser>
        <c:ser>
          <c:idx val="1"/>
          <c:order val="1"/>
          <c:tx>
            <c:strRef>
              <c:f>Tabelle1!$J$6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Tabelle1!$J$7:$J$70</c:f>
              <c:numCache/>
            </c:numRef>
          </c:val>
          <c:smooth val="0"/>
        </c:ser>
        <c:marker val="1"/>
        <c:axId val="17749566"/>
        <c:axId val="25528367"/>
      </c:lineChart>
      <c:catAx>
        <c:axId val="17749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0.031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528367"/>
        <c:crosses val="autoZero"/>
        <c:auto val="1"/>
        <c:lblOffset val="100"/>
        <c:noMultiLvlLbl val="0"/>
      </c:catAx>
      <c:valAx>
        <c:axId val="25528367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F, gr</a:t>
                </a:r>
              </a:p>
            </c:rich>
          </c:tx>
          <c:layout>
            <c:manualLayout>
              <c:xMode val="factor"/>
              <c:yMode val="factor"/>
              <c:x val="0.020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749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43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FP_043_1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575"/>
          <c:w val="0.807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Tabelle2!$U$6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Tabelle2!$U$8:$U$71</c:f>
              <c:numCache>
                <c:ptCount val="64"/>
                <c:pt idx="0">
                  <c:v>76.99295472005818</c:v>
                </c:pt>
                <c:pt idx="1">
                  <c:v>75.95967732140772</c:v>
                </c:pt>
                <c:pt idx="2">
                  <c:v>75.95967732140772</c:v>
                </c:pt>
                <c:pt idx="3">
                  <c:v>75.93411243229251</c:v>
                </c:pt>
                <c:pt idx="4">
                  <c:v>75.80648137251727</c:v>
                </c:pt>
                <c:pt idx="5">
                  <c:v>75.52682325748395</c:v>
                </c:pt>
                <c:pt idx="6">
                  <c:v>74.77193720729916</c:v>
                </c:pt>
                <c:pt idx="7">
                  <c:v>75.29916152333946</c:v>
                </c:pt>
                <c:pt idx="8">
                  <c:v>75.37493425970185</c:v>
                </c:pt>
                <c:pt idx="9">
                  <c:v>74.77193720729916</c:v>
                </c:pt>
                <c:pt idx="10">
                  <c:v>74.49797913654267</c:v>
                </c:pt>
                <c:pt idx="11">
                  <c:v>74.44833036808691</c:v>
                </c:pt>
                <c:pt idx="12">
                  <c:v>74.89696341606464</c:v>
                </c:pt>
                <c:pt idx="13">
                  <c:v>74.32442537105132</c:v>
                </c:pt>
                <c:pt idx="14">
                  <c:v>75.04740923705045</c:v>
                </c:pt>
                <c:pt idx="15">
                  <c:v>73.97913234025776</c:v>
                </c:pt>
                <c:pt idx="16">
                  <c:v>74.47314854621881</c:v>
                </c:pt>
                <c:pt idx="17">
                  <c:v>75.02230347182103</c:v>
                </c:pt>
                <c:pt idx="18">
                  <c:v>74.87193310011739</c:v>
                </c:pt>
                <c:pt idx="19">
                  <c:v>74.89696341606464</c:v>
                </c:pt>
                <c:pt idx="20">
                  <c:v>74.92200628587749</c:v>
                </c:pt>
                <c:pt idx="21">
                  <c:v>74.89696341606464</c:v>
                </c:pt>
                <c:pt idx="22">
                  <c:v>74.20082944103605</c:v>
                </c:pt>
                <c:pt idx="23">
                  <c:v>74.79691739160913</c:v>
                </c:pt>
                <c:pt idx="24">
                  <c:v>74.84691532964621</c:v>
                </c:pt>
                <c:pt idx="25">
                  <c:v>74.87193310011739</c:v>
                </c:pt>
                <c:pt idx="26">
                  <c:v>73.41706647792637</c:v>
                </c:pt>
                <c:pt idx="27">
                  <c:v>74.37395022416428</c:v>
                </c:pt>
                <c:pt idx="28">
                  <c:v>74.84691532964621</c:v>
                </c:pt>
                <c:pt idx="29">
                  <c:v>74.6223185610223</c:v>
                </c:pt>
                <c:pt idx="30">
                  <c:v>75.40021725634078</c:v>
                </c:pt>
                <c:pt idx="31">
                  <c:v>75.22350298852938</c:v>
                </c:pt>
                <c:pt idx="32">
                  <c:v>75.12280219260239</c:v>
                </c:pt>
                <c:pt idx="33">
                  <c:v>74.82191009626864</c:v>
                </c:pt>
                <c:pt idx="34">
                  <c:v>75.55218272117084</c:v>
                </c:pt>
                <c:pt idx="35">
                  <c:v>74.79691739160913</c:v>
                </c:pt>
                <c:pt idx="36">
                  <c:v>75.17312729733277</c:v>
                </c:pt>
                <c:pt idx="37">
                  <c:v>75.29916152333946</c:v>
                </c:pt>
                <c:pt idx="38">
                  <c:v>75.52682325748395</c:v>
                </c:pt>
                <c:pt idx="39">
                  <c:v>74.89696341606464</c:v>
                </c:pt>
                <c:pt idx="40">
                  <c:v>74.82191009626864</c:v>
                </c:pt>
                <c:pt idx="41">
                  <c:v>75.42551297611804</c:v>
                </c:pt>
                <c:pt idx="42">
                  <c:v>76.113338126357</c:v>
                </c:pt>
                <c:pt idx="43">
                  <c:v>75.67917182847742</c:v>
                </c:pt>
                <c:pt idx="44">
                  <c:v>75.14795842589372</c:v>
                </c:pt>
                <c:pt idx="45">
                  <c:v>75.75551903353879</c:v>
                </c:pt>
                <c:pt idx="46">
                  <c:v>74.84691532964621</c:v>
                </c:pt>
                <c:pt idx="47">
                  <c:v>75.67917182847742</c:v>
                </c:pt>
                <c:pt idx="48">
                  <c:v>75.60293998055319</c:v>
                </c:pt>
                <c:pt idx="49">
                  <c:v>75.14795842589372</c:v>
                </c:pt>
                <c:pt idx="50">
                  <c:v>74.27494996861367</c:v>
                </c:pt>
                <c:pt idx="51">
                  <c:v>74.92200628587749</c:v>
                </c:pt>
                <c:pt idx="52">
                  <c:v>75.50147655969866</c:v>
                </c:pt>
                <c:pt idx="53">
                  <c:v>55.553012956410996</c:v>
                </c:pt>
                <c:pt idx="54">
                  <c:v>75.12280219260239</c:v>
                </c:pt>
                <c:pt idx="55">
                  <c:v>74.69707169288615</c:v>
                </c:pt>
                <c:pt idx="56">
                  <c:v>75.7300571333628</c:v>
                </c:pt>
                <c:pt idx="57">
                  <c:v>74.89696341606464</c:v>
                </c:pt>
                <c:pt idx="58">
                  <c:v>74.74696953497723</c:v>
                </c:pt>
                <c:pt idx="59">
                  <c:v>75.14795842589372</c:v>
                </c:pt>
                <c:pt idx="60">
                  <c:v>75.93411243229251</c:v>
                </c:pt>
                <c:pt idx="61">
                  <c:v>75.50147655969866</c:v>
                </c:pt>
                <c:pt idx="62">
                  <c:v>76.13899358690674</c:v>
                </c:pt>
                <c:pt idx="63">
                  <c:v>74.52282214733678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Tabelle2!$V$6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Tabelle2!$V$8:$V$71</c:f>
              <c:numCache>
                <c:ptCount val="64"/>
                <c:pt idx="0">
                  <c:v>75.55218272117084</c:v>
                </c:pt>
                <c:pt idx="1">
                  <c:v>75.70460806788394</c:v>
                </c:pt>
                <c:pt idx="2">
                  <c:v>75.14795842589372</c:v>
                </c:pt>
                <c:pt idx="3">
                  <c:v>76.0108458462766</c:v>
                </c:pt>
                <c:pt idx="4">
                  <c:v>74.79691739160913</c:v>
                </c:pt>
                <c:pt idx="5">
                  <c:v>75.22350298852938</c:v>
                </c:pt>
                <c:pt idx="6">
                  <c:v>75.52682325748395</c:v>
                </c:pt>
                <c:pt idx="7">
                  <c:v>75.34966397767016</c:v>
                </c:pt>
                <c:pt idx="8">
                  <c:v>75.14795842589372</c:v>
                </c:pt>
                <c:pt idx="9">
                  <c:v>74.42352459387571</c:v>
                </c:pt>
                <c:pt idx="10">
                  <c:v>145.1340764327861</c:v>
                </c:pt>
                <c:pt idx="11">
                  <c:v>74.72201436628873</c:v>
                </c:pt>
                <c:pt idx="12">
                  <c:v>74.42352459387571</c:v>
                </c:pt>
                <c:pt idx="13">
                  <c:v>74.10217453495319</c:v>
                </c:pt>
                <c:pt idx="14">
                  <c:v>74.9470617179525</c:v>
                </c:pt>
                <c:pt idx="15">
                  <c:v>74.29968149261401</c:v>
                </c:pt>
                <c:pt idx="16">
                  <c:v>74.79691739160913</c:v>
                </c:pt>
                <c:pt idx="17">
                  <c:v>73.93000125588101</c:v>
                </c:pt>
                <c:pt idx="18">
                  <c:v>75.50147655969866</c:v>
                </c:pt>
                <c:pt idx="19">
                  <c:v>72.24078001568091</c:v>
                </c:pt>
                <c:pt idx="20">
                  <c:v>75.17312729733277</c:v>
                </c:pt>
                <c:pt idx="21">
                  <c:v>75.7300571333628</c:v>
                </c:pt>
                <c:pt idx="22">
                  <c:v>75.12280219260239</c:v>
                </c:pt>
                <c:pt idx="23">
                  <c:v>75.22350298852938</c:v>
                </c:pt>
                <c:pt idx="24">
                  <c:v>73.95456067810376</c:v>
                </c:pt>
                <c:pt idx="25">
                  <c:v>75.67917182847742</c:v>
                </c:pt>
                <c:pt idx="26">
                  <c:v>74.0283124169056</c:v>
                </c:pt>
                <c:pt idx="27">
                  <c:v>75.04740923705045</c:v>
                </c:pt>
                <c:pt idx="28">
                  <c:v>74.29968149261401</c:v>
                </c:pt>
                <c:pt idx="29">
                  <c:v>74.32442537105132</c:v>
                </c:pt>
                <c:pt idx="30">
                  <c:v>74.92200628587749</c:v>
                </c:pt>
                <c:pt idx="31">
                  <c:v>74.99721030251015</c:v>
                </c:pt>
                <c:pt idx="32">
                  <c:v>74.69707169288615</c:v>
                </c:pt>
                <c:pt idx="33">
                  <c:v>74.6472237985831</c:v>
                </c:pt>
                <c:pt idx="34">
                  <c:v>74.6223185610223</c:v>
                </c:pt>
                <c:pt idx="35">
                  <c:v>75.70460806788394</c:v>
                </c:pt>
                <c:pt idx="36">
                  <c:v>73.29572600369545</c:v>
                </c:pt>
                <c:pt idx="37">
                  <c:v>72.95756854916105</c:v>
                </c:pt>
                <c:pt idx="38">
                  <c:v>73.1263540764538</c:v>
                </c:pt>
                <c:pt idx="39">
                  <c:v>74.52282214733678</c:v>
                </c:pt>
                <c:pt idx="40">
                  <c:v>74.77193720729916</c:v>
                </c:pt>
                <c:pt idx="41">
                  <c:v>74.27494996861367</c:v>
                </c:pt>
                <c:pt idx="42">
                  <c:v>72.81335991654777</c:v>
                </c:pt>
                <c:pt idx="43">
                  <c:v>75.42551297611804</c:v>
                </c:pt>
                <c:pt idx="44">
                  <c:v>74.39873121532068</c:v>
                </c:pt>
                <c:pt idx="45">
                  <c:v>74.47314854621881</c:v>
                </c:pt>
                <c:pt idx="46">
                  <c:v>74.15147737759153</c:v>
                </c:pt>
                <c:pt idx="47">
                  <c:v>74.67214150642883</c:v>
                </c:pt>
                <c:pt idx="48">
                  <c:v>74.15147737759153</c:v>
                </c:pt>
                <c:pt idx="49">
                  <c:v>73.85639634755259</c:v>
                </c:pt>
                <c:pt idx="50">
                  <c:v>74.0283124169056</c:v>
                </c:pt>
                <c:pt idx="51">
                  <c:v>73.53870851900305</c:v>
                </c:pt>
                <c:pt idx="52">
                  <c:v>74.34918161215576</c:v>
                </c:pt>
                <c:pt idx="53">
                  <c:v>74.00371625047781</c:v>
                </c:pt>
                <c:pt idx="54">
                  <c:v>75.12280219260239</c:v>
                </c:pt>
                <c:pt idx="55">
                  <c:v>74.07754155098473</c:v>
                </c:pt>
                <c:pt idx="56">
                  <c:v>74.84691532964621</c:v>
                </c:pt>
                <c:pt idx="57">
                  <c:v>74.25023079082703</c:v>
                </c:pt>
                <c:pt idx="58">
                  <c:v>73.51435593749304</c:v>
                </c:pt>
                <c:pt idx="59">
                  <c:v>74.07754155098473</c:v>
                </c:pt>
                <c:pt idx="60">
                  <c:v>75.32440640172163</c:v>
                </c:pt>
                <c:pt idx="61">
                  <c:v>73.58744999804236</c:v>
                </c:pt>
                <c:pt idx="62">
                  <c:v>75.80648137251727</c:v>
                </c:pt>
                <c:pt idx="63">
                  <c:v>76.03644949943276</c:v>
                </c:pt>
              </c:numCache>
            </c:numRef>
          </c:val>
          <c:smooth val="0"/>
        </c:ser>
        <c:marker val="1"/>
        <c:axId val="28428712"/>
        <c:axId val="54531817"/>
      </c:line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9</xdr:row>
      <xdr:rowOff>114300</xdr:rowOff>
    </xdr:from>
    <xdr:to>
      <xdr:col>16</xdr:col>
      <xdr:colOff>752475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8277225" y="1590675"/>
        <a:ext cx="46767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15</xdr:row>
      <xdr:rowOff>123825</xdr:rowOff>
    </xdr:from>
    <xdr:to>
      <xdr:col>24</xdr:col>
      <xdr:colOff>219075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13744575" y="2667000"/>
        <a:ext cx="4591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47">
      <selection activeCell="L75" sqref="L75"/>
    </sheetView>
  </sheetViews>
  <sheetFormatPr defaultColWidth="11.421875" defaultRowHeight="12.75"/>
  <cols>
    <col min="9" max="9" width="11.57421875" style="0" bestFit="1" customWidth="1"/>
  </cols>
  <sheetData>
    <row r="1" spans="4:8" ht="14.25">
      <c r="D1" s="1" t="s">
        <v>0</v>
      </c>
      <c r="E1" s="2">
        <v>0.41891146057248074</v>
      </c>
      <c r="G1" s="3" t="s">
        <v>21</v>
      </c>
      <c r="H1" s="3" t="s">
        <v>22</v>
      </c>
    </row>
    <row r="2" spans="4:8" ht="14.25">
      <c r="D2" s="117" t="s">
        <v>1</v>
      </c>
      <c r="E2" s="117"/>
      <c r="G2" s="4">
        <v>80</v>
      </c>
      <c r="H2" s="4">
        <v>80</v>
      </c>
    </row>
    <row r="3" spans="7:8" ht="12.75">
      <c r="G3" s="5" t="s">
        <v>2</v>
      </c>
      <c r="H3" s="3" t="s">
        <v>2</v>
      </c>
    </row>
    <row r="4" spans="7:8" ht="12.75">
      <c r="G4" s="6">
        <v>38132</v>
      </c>
      <c r="H4" s="6">
        <v>38132</v>
      </c>
    </row>
    <row r="5" spans="2:8" ht="12.75">
      <c r="B5" s="7">
        <v>38132</v>
      </c>
      <c r="C5" s="7">
        <v>38132</v>
      </c>
      <c r="D5" s="7"/>
      <c r="E5" s="7"/>
      <c r="G5" s="8">
        <v>0.4802199074074074</v>
      </c>
      <c r="H5" s="8">
        <v>0.5076273148148148</v>
      </c>
    </row>
    <row r="6" spans="1:10" ht="13.5">
      <c r="A6" s="9" t="s">
        <v>3</v>
      </c>
      <c r="B6" s="9" t="s">
        <v>4</v>
      </c>
      <c r="C6" s="9" t="s">
        <v>5</v>
      </c>
      <c r="D6" s="9" t="s">
        <v>4</v>
      </c>
      <c r="E6" s="9" t="s">
        <v>5</v>
      </c>
      <c r="G6" s="10" t="s">
        <v>6</v>
      </c>
      <c r="H6" s="10" t="s">
        <v>7</v>
      </c>
      <c r="I6" s="10" t="s">
        <v>8</v>
      </c>
      <c r="J6" s="10" t="s">
        <v>9</v>
      </c>
    </row>
    <row r="7" spans="1:10" s="13" customFormat="1" ht="12" customHeight="1">
      <c r="A7" s="12">
        <v>1</v>
      </c>
      <c r="B7" s="13">
        <v>3.5</v>
      </c>
      <c r="C7" s="13">
        <v>20.1</v>
      </c>
      <c r="G7" s="12">
        <v>5.974</v>
      </c>
      <c r="H7" s="12">
        <v>5.826</v>
      </c>
      <c r="I7" s="14">
        <f>$E$1*(($G$2/G7)^2)</f>
        <v>75.12280219260239</v>
      </c>
      <c r="J7" s="14">
        <f>$E$1*(($G$2/H7)^2)</f>
        <v>78.98802507126737</v>
      </c>
    </row>
    <row r="8" spans="1:10" s="13" customFormat="1" ht="12" customHeight="1">
      <c r="A8" s="12">
        <v>2</v>
      </c>
      <c r="B8" s="13">
        <v>2.9</v>
      </c>
      <c r="C8" s="13">
        <v>1.6</v>
      </c>
      <c r="G8" s="12">
        <v>5.965</v>
      </c>
      <c r="H8" s="12">
        <v>5.515</v>
      </c>
      <c r="I8" s="14">
        <f aca="true" t="shared" si="0" ref="I8:I70">$E$1*(($G$2/G8)^2)</f>
        <v>75.34966397767016</v>
      </c>
      <c r="J8" s="14">
        <f aca="true" t="shared" si="1" ref="J8:J70">$E$1*(($G$2/H8)^2)</f>
        <v>88.14774007635575</v>
      </c>
    </row>
    <row r="9" spans="1:10" s="13" customFormat="1" ht="12" customHeight="1">
      <c r="A9" s="12">
        <v>3</v>
      </c>
      <c r="B9" s="13">
        <v>1.9</v>
      </c>
      <c r="C9" s="13">
        <v>1.6</v>
      </c>
      <c r="G9" s="12">
        <v>5.961</v>
      </c>
      <c r="H9" s="12">
        <v>5.655</v>
      </c>
      <c r="I9" s="14">
        <f t="shared" si="0"/>
        <v>75.45082142757191</v>
      </c>
      <c r="J9" s="14">
        <f t="shared" si="1"/>
        <v>83.83724480855426</v>
      </c>
    </row>
    <row r="10" spans="1:10" s="13" customFormat="1" ht="12" customHeight="1">
      <c r="A10" s="12">
        <v>4</v>
      </c>
      <c r="B10" s="13">
        <v>1.4</v>
      </c>
      <c r="C10" s="13">
        <v>1.6</v>
      </c>
      <c r="G10" s="12">
        <v>5.961</v>
      </c>
      <c r="H10" s="12">
        <v>5.873</v>
      </c>
      <c r="I10" s="14">
        <f t="shared" si="0"/>
        <v>75.45082142757191</v>
      </c>
      <c r="J10" s="14">
        <f t="shared" si="1"/>
        <v>77.72884496819192</v>
      </c>
    </row>
    <row r="11" spans="1:10" s="13" customFormat="1" ht="12" customHeight="1">
      <c r="A11" s="12">
        <v>5</v>
      </c>
      <c r="B11" s="13">
        <v>1.4</v>
      </c>
      <c r="C11" s="13">
        <v>1.6</v>
      </c>
      <c r="G11" s="12">
        <v>6.024</v>
      </c>
      <c r="H11" s="12">
        <v>5.798</v>
      </c>
      <c r="I11" s="14">
        <f t="shared" si="0"/>
        <v>73.88091909872344</v>
      </c>
      <c r="J11" s="14">
        <f t="shared" si="1"/>
        <v>79.75277327564739</v>
      </c>
    </row>
    <row r="12" spans="1:10" s="13" customFormat="1" ht="12" customHeight="1">
      <c r="A12" s="12">
        <v>6</v>
      </c>
      <c r="B12" s="13">
        <v>0.9</v>
      </c>
      <c r="C12" s="13">
        <v>1.7</v>
      </c>
      <c r="G12" s="12">
        <v>5.974</v>
      </c>
      <c r="H12" s="12">
        <v>5.76</v>
      </c>
      <c r="I12" s="14">
        <f t="shared" si="0"/>
        <v>75.12280219260239</v>
      </c>
      <c r="J12" s="14">
        <f t="shared" si="1"/>
        <v>80.80853791907423</v>
      </c>
    </row>
    <row r="13" spans="1:10" s="13" customFormat="1" ht="12" customHeight="1">
      <c r="A13" s="12">
        <v>7</v>
      </c>
      <c r="B13" s="13">
        <v>1.1</v>
      </c>
      <c r="C13" s="13">
        <v>1.7</v>
      </c>
      <c r="G13" s="12">
        <v>5.963</v>
      </c>
      <c r="H13" s="12">
        <v>5.639</v>
      </c>
      <c r="I13" s="14">
        <f t="shared" si="0"/>
        <v>75.40021725634078</v>
      </c>
      <c r="J13" s="14">
        <f t="shared" si="1"/>
        <v>84.31367642536462</v>
      </c>
    </row>
    <row r="14" spans="1:10" s="13" customFormat="1" ht="12" customHeight="1">
      <c r="A14" s="12">
        <v>8</v>
      </c>
      <c r="B14" s="13">
        <v>2.7</v>
      </c>
      <c r="C14" s="13">
        <v>1.6</v>
      </c>
      <c r="G14" s="12">
        <v>5.972</v>
      </c>
      <c r="H14" s="12">
        <v>5.783</v>
      </c>
      <c r="I14" s="14">
        <f t="shared" si="0"/>
        <v>75.17312729733277</v>
      </c>
      <c r="J14" s="14">
        <f t="shared" si="1"/>
        <v>80.16703683274821</v>
      </c>
    </row>
    <row r="15" spans="1:10" s="13" customFormat="1" ht="12" customHeight="1">
      <c r="A15" s="12">
        <v>9</v>
      </c>
      <c r="B15" s="13">
        <v>1</v>
      </c>
      <c r="C15" s="13">
        <v>1.9</v>
      </c>
      <c r="G15" s="12">
        <v>5.976</v>
      </c>
      <c r="H15" s="12">
        <v>5.89</v>
      </c>
      <c r="I15" s="14">
        <f t="shared" si="0"/>
        <v>75.07252760663013</v>
      </c>
      <c r="J15" s="14">
        <f t="shared" si="1"/>
        <v>77.28080305498591</v>
      </c>
    </row>
    <row r="16" spans="1:10" s="13" customFormat="1" ht="12" customHeight="1">
      <c r="A16" s="12">
        <v>10</v>
      </c>
      <c r="B16" s="13">
        <v>1.5</v>
      </c>
      <c r="C16" s="13">
        <v>1.7</v>
      </c>
      <c r="G16" s="12">
        <v>5.954</v>
      </c>
      <c r="H16" s="12">
        <v>5.891</v>
      </c>
      <c r="I16" s="14">
        <f t="shared" si="0"/>
        <v>75.62833779341871</v>
      </c>
      <c r="J16" s="14">
        <f t="shared" si="1"/>
        <v>77.25456837706068</v>
      </c>
    </row>
    <row r="17" spans="1:10" s="13" customFormat="1" ht="12" customHeight="1">
      <c r="A17" s="12">
        <v>11</v>
      </c>
      <c r="B17" s="13">
        <v>0.5</v>
      </c>
      <c r="C17" s="13">
        <v>1.6</v>
      </c>
      <c r="G17" s="12">
        <v>5.965</v>
      </c>
      <c r="H17" s="12">
        <v>5.839</v>
      </c>
      <c r="I17" s="14">
        <f t="shared" si="0"/>
        <v>75.34966397767016</v>
      </c>
      <c r="J17" s="14">
        <f t="shared" si="1"/>
        <v>78.63669736501932</v>
      </c>
    </row>
    <row r="18" spans="1:10" s="13" customFormat="1" ht="12" customHeight="1">
      <c r="A18" s="12">
        <v>12</v>
      </c>
      <c r="B18" s="13">
        <v>1</v>
      </c>
      <c r="C18" s="13">
        <v>1.7</v>
      </c>
      <c r="G18" s="12">
        <v>5.985</v>
      </c>
      <c r="H18" s="12">
        <v>5.934</v>
      </c>
      <c r="I18" s="14">
        <f t="shared" si="0"/>
        <v>74.84691532964621</v>
      </c>
      <c r="J18" s="14">
        <f t="shared" si="1"/>
        <v>76.13899358690674</v>
      </c>
    </row>
    <row r="19" spans="1:10" s="13" customFormat="1" ht="12" customHeight="1">
      <c r="A19" s="12">
        <v>13</v>
      </c>
      <c r="B19" s="13">
        <v>1.9</v>
      </c>
      <c r="C19" s="13">
        <v>1.7</v>
      </c>
      <c r="G19" s="12">
        <v>5.994</v>
      </c>
      <c r="H19" s="12">
        <v>5.963</v>
      </c>
      <c r="I19" s="14">
        <f t="shared" si="0"/>
        <v>74.6223185610223</v>
      </c>
      <c r="J19" s="14">
        <f t="shared" si="1"/>
        <v>75.40021725634078</v>
      </c>
    </row>
    <row r="20" spans="1:10" s="13" customFormat="1" ht="12" customHeight="1">
      <c r="A20" s="12">
        <v>14</v>
      </c>
      <c r="B20" s="13">
        <v>1</v>
      </c>
      <c r="C20" s="13">
        <v>1.5</v>
      </c>
      <c r="G20" s="12">
        <v>5.974</v>
      </c>
      <c r="H20" s="12">
        <v>5.982</v>
      </c>
      <c r="I20" s="14">
        <f t="shared" si="0"/>
        <v>75.12280219260239</v>
      </c>
      <c r="J20" s="14">
        <f t="shared" si="1"/>
        <v>74.92200628587749</v>
      </c>
    </row>
    <row r="21" spans="1:10" s="13" customFormat="1" ht="12" customHeight="1">
      <c r="A21" s="12">
        <v>15</v>
      </c>
      <c r="B21" s="13">
        <v>2.8</v>
      </c>
      <c r="C21" s="13">
        <v>1.7</v>
      </c>
      <c r="G21" s="12">
        <v>5.966</v>
      </c>
      <c r="H21" s="12">
        <v>5.968</v>
      </c>
      <c r="I21" s="14">
        <f t="shared" si="0"/>
        <v>75.32440640172163</v>
      </c>
      <c r="J21" s="14">
        <f t="shared" si="1"/>
        <v>75.2739293340139</v>
      </c>
    </row>
    <row r="22" spans="1:10" s="13" customFormat="1" ht="12" customHeight="1">
      <c r="A22" s="12">
        <v>16</v>
      </c>
      <c r="B22" s="13">
        <v>0.6</v>
      </c>
      <c r="C22" s="13">
        <v>1.6</v>
      </c>
      <c r="G22" s="12">
        <v>5.972</v>
      </c>
      <c r="H22" s="12">
        <v>5.937</v>
      </c>
      <c r="I22" s="14">
        <f t="shared" si="0"/>
        <v>75.17312729733277</v>
      </c>
      <c r="J22" s="14">
        <f t="shared" si="1"/>
        <v>76.06206609135059</v>
      </c>
    </row>
    <row r="23" spans="1:10" s="13" customFormat="1" ht="12" customHeight="1">
      <c r="A23" s="12">
        <v>17</v>
      </c>
      <c r="B23" s="13">
        <v>1.5</v>
      </c>
      <c r="C23" s="13">
        <v>1.7</v>
      </c>
      <c r="G23" s="12">
        <v>5.971</v>
      </c>
      <c r="H23" s="12">
        <v>6.011</v>
      </c>
      <c r="I23" s="14">
        <f t="shared" si="0"/>
        <v>75.1983088153866</v>
      </c>
      <c r="J23" s="14">
        <f t="shared" si="1"/>
        <v>74.20082944103605</v>
      </c>
    </row>
    <row r="24" spans="1:10" s="13" customFormat="1" ht="12" customHeight="1">
      <c r="A24" s="12">
        <v>18</v>
      </c>
      <c r="B24" s="13">
        <v>7.8</v>
      </c>
      <c r="C24" s="13">
        <v>1.7</v>
      </c>
      <c r="G24" s="12">
        <v>5.981</v>
      </c>
      <c r="H24" s="12">
        <v>5.946</v>
      </c>
      <c r="I24" s="14">
        <f t="shared" si="0"/>
        <v>74.9470617179525</v>
      </c>
      <c r="J24" s="14">
        <f t="shared" si="1"/>
        <v>75.83198182860559</v>
      </c>
    </row>
    <row r="25" spans="1:10" s="13" customFormat="1" ht="12" customHeight="1">
      <c r="A25" s="12">
        <v>19</v>
      </c>
      <c r="B25" s="13">
        <v>1.1</v>
      </c>
      <c r="C25" s="13">
        <v>1.6</v>
      </c>
      <c r="G25" s="12">
        <v>5.996</v>
      </c>
      <c r="H25" s="12">
        <v>5.978</v>
      </c>
      <c r="I25" s="14">
        <f t="shared" si="0"/>
        <v>74.57254546348322</v>
      </c>
      <c r="J25" s="14">
        <f t="shared" si="1"/>
        <v>75.02230347182103</v>
      </c>
    </row>
    <row r="26" spans="1:10" s="13" customFormat="1" ht="12" customHeight="1">
      <c r="A26" s="12">
        <v>20</v>
      </c>
      <c r="B26" s="13">
        <v>1.2</v>
      </c>
      <c r="C26" s="13">
        <v>1.1</v>
      </c>
      <c r="G26" s="12">
        <v>5.967</v>
      </c>
      <c r="H26" s="12">
        <v>5.929</v>
      </c>
      <c r="I26" s="14">
        <f t="shared" si="0"/>
        <v>75.29916152333946</v>
      </c>
      <c r="J26" s="14">
        <f t="shared" si="1"/>
        <v>76.26746567000781</v>
      </c>
    </row>
    <row r="27" spans="1:10" s="13" customFormat="1" ht="12" customHeight="1">
      <c r="A27" s="12">
        <v>21</v>
      </c>
      <c r="B27" s="13">
        <v>0.4</v>
      </c>
      <c r="C27" s="13">
        <v>1.5</v>
      </c>
      <c r="G27" s="12">
        <v>5.959</v>
      </c>
      <c r="H27" s="12">
        <v>5.97</v>
      </c>
      <c r="I27" s="14">
        <f t="shared" si="0"/>
        <v>75.50147655969866</v>
      </c>
      <c r="J27" s="14">
        <f t="shared" si="1"/>
        <v>75.22350298852938</v>
      </c>
    </row>
    <row r="28" spans="1:10" s="13" customFormat="1" ht="12" customHeight="1">
      <c r="A28" s="12">
        <v>22</v>
      </c>
      <c r="B28" s="13">
        <v>0.5</v>
      </c>
      <c r="C28" s="13">
        <v>1.7</v>
      </c>
      <c r="G28" s="12">
        <v>5.959</v>
      </c>
      <c r="H28" s="12">
        <v>5.863</v>
      </c>
      <c r="I28" s="14">
        <f t="shared" si="0"/>
        <v>75.50147655969866</v>
      </c>
      <c r="J28" s="14">
        <f t="shared" si="1"/>
        <v>77.99422150775402</v>
      </c>
    </row>
    <row r="29" spans="1:10" s="13" customFormat="1" ht="12" customHeight="1">
      <c r="A29" s="12">
        <v>23</v>
      </c>
      <c r="B29" s="13">
        <v>0.5</v>
      </c>
      <c r="C29" s="13">
        <v>1.6</v>
      </c>
      <c r="G29" s="12">
        <v>5.936</v>
      </c>
      <c r="H29" s="12">
        <v>5.817</v>
      </c>
      <c r="I29" s="14">
        <f t="shared" si="0"/>
        <v>76.08769563074969</v>
      </c>
      <c r="J29" s="14">
        <f t="shared" si="1"/>
        <v>79.23263300252205</v>
      </c>
    </row>
    <row r="30" spans="1:10" s="13" customFormat="1" ht="12" customHeight="1">
      <c r="A30" s="12">
        <v>24</v>
      </c>
      <c r="B30" s="13">
        <v>7.1</v>
      </c>
      <c r="C30" s="13">
        <v>1.7</v>
      </c>
      <c r="G30" s="12">
        <v>5.953</v>
      </c>
      <c r="H30" s="12">
        <v>5.904</v>
      </c>
      <c r="I30" s="14">
        <f t="shared" si="0"/>
        <v>75.65374840652575</v>
      </c>
      <c r="J30" s="14">
        <f t="shared" si="1"/>
        <v>76.91472972666196</v>
      </c>
    </row>
    <row r="31" spans="1:10" s="13" customFormat="1" ht="12" customHeight="1">
      <c r="A31" s="12">
        <v>25</v>
      </c>
      <c r="B31" s="13">
        <v>1.5</v>
      </c>
      <c r="C31" s="13">
        <v>1.7</v>
      </c>
      <c r="G31" s="12">
        <v>5.957</v>
      </c>
      <c r="H31" s="12">
        <v>5.897</v>
      </c>
      <c r="I31" s="14">
        <f t="shared" si="0"/>
        <v>75.55218272117084</v>
      </c>
      <c r="J31" s="14">
        <f t="shared" si="1"/>
        <v>77.09744048204473</v>
      </c>
    </row>
    <row r="32" spans="1:10" s="13" customFormat="1" ht="12" customHeight="1">
      <c r="A32" s="12">
        <v>26</v>
      </c>
      <c r="B32" s="13">
        <v>1.8</v>
      </c>
      <c r="C32" s="13">
        <v>1.8</v>
      </c>
      <c r="G32" s="12">
        <v>5.963</v>
      </c>
      <c r="H32" s="12">
        <v>5.603</v>
      </c>
      <c r="I32" s="14">
        <f t="shared" si="0"/>
        <v>75.40021725634078</v>
      </c>
      <c r="J32" s="14">
        <f t="shared" si="1"/>
        <v>85.4006096484121</v>
      </c>
    </row>
    <row r="33" spans="1:10" s="13" customFormat="1" ht="12" customHeight="1">
      <c r="A33" s="12">
        <v>27</v>
      </c>
      <c r="B33" s="13">
        <v>0.4</v>
      </c>
      <c r="C33" s="13">
        <v>1.7</v>
      </c>
      <c r="G33" s="12">
        <v>5.994</v>
      </c>
      <c r="H33" s="12">
        <v>5.816</v>
      </c>
      <c r="I33" s="14">
        <f t="shared" si="0"/>
        <v>74.6223185610223</v>
      </c>
      <c r="J33" s="14">
        <f t="shared" si="1"/>
        <v>79.25988177989869</v>
      </c>
    </row>
    <row r="34" spans="1:10" s="13" customFormat="1" ht="12" customHeight="1">
      <c r="A34" s="12">
        <v>28</v>
      </c>
      <c r="B34" s="13">
        <v>1.5</v>
      </c>
      <c r="C34" s="13">
        <v>1.7</v>
      </c>
      <c r="G34" s="12">
        <v>5.991</v>
      </c>
      <c r="H34" s="12">
        <v>5.9</v>
      </c>
      <c r="I34" s="14">
        <f t="shared" si="0"/>
        <v>74.69707169288615</v>
      </c>
      <c r="J34" s="14">
        <f t="shared" si="1"/>
        <v>77.0190562385486</v>
      </c>
    </row>
    <row r="35" spans="1:10" s="13" customFormat="1" ht="12" customHeight="1">
      <c r="A35" s="12">
        <v>29</v>
      </c>
      <c r="B35" s="13">
        <v>1.6</v>
      </c>
      <c r="C35" s="13">
        <v>1.7</v>
      </c>
      <c r="G35" s="12">
        <v>6.001</v>
      </c>
      <c r="H35" s="12">
        <v>5.897</v>
      </c>
      <c r="I35" s="14">
        <f t="shared" si="0"/>
        <v>74.44833036808691</v>
      </c>
      <c r="J35" s="14">
        <f t="shared" si="1"/>
        <v>77.09744048204473</v>
      </c>
    </row>
    <row r="36" spans="1:10" s="13" customFormat="1" ht="12" customHeight="1">
      <c r="A36" s="12">
        <v>30</v>
      </c>
      <c r="B36" s="13">
        <v>1.5</v>
      </c>
      <c r="C36" s="13">
        <v>1.8</v>
      </c>
      <c r="G36" s="12">
        <v>5.968</v>
      </c>
      <c r="H36" s="12">
        <v>5.922</v>
      </c>
      <c r="I36" s="14">
        <f t="shared" si="0"/>
        <v>75.2739293340139</v>
      </c>
      <c r="J36" s="14">
        <f t="shared" si="1"/>
        <v>76.4478735683632</v>
      </c>
    </row>
    <row r="37" spans="1:10" s="13" customFormat="1" ht="12" customHeight="1">
      <c r="A37" s="12">
        <v>31</v>
      </c>
      <c r="B37" s="13">
        <v>1.6</v>
      </c>
      <c r="C37" s="13">
        <v>1.8</v>
      </c>
      <c r="G37" s="12">
        <v>5.993</v>
      </c>
      <c r="H37" s="12">
        <v>5.929</v>
      </c>
      <c r="I37" s="14">
        <f t="shared" si="0"/>
        <v>74.6472237985831</v>
      </c>
      <c r="J37" s="14">
        <f t="shared" si="1"/>
        <v>76.26746567000781</v>
      </c>
    </row>
    <row r="38" spans="1:10" s="13" customFormat="1" ht="12" customHeight="1">
      <c r="A38" s="12">
        <v>32</v>
      </c>
      <c r="B38" s="13">
        <v>0.4</v>
      </c>
      <c r="C38" s="13">
        <v>1.8</v>
      </c>
      <c r="G38" s="12">
        <v>5.975</v>
      </c>
      <c r="H38" s="12">
        <v>5.824</v>
      </c>
      <c r="I38" s="14">
        <f t="shared" si="0"/>
        <v>75.09765858899885</v>
      </c>
      <c r="J38" s="14">
        <f t="shared" si="1"/>
        <v>79.04228440339345</v>
      </c>
    </row>
    <row r="39" spans="1:10" s="13" customFormat="1" ht="12" customHeight="1">
      <c r="A39" s="12">
        <v>33</v>
      </c>
      <c r="B39" s="13">
        <v>1.2</v>
      </c>
      <c r="C39" s="13">
        <v>1.7</v>
      </c>
      <c r="G39" s="12">
        <v>5.959</v>
      </c>
      <c r="H39" s="12">
        <v>5.877</v>
      </c>
      <c r="I39" s="14">
        <f t="shared" si="0"/>
        <v>75.50147655969866</v>
      </c>
      <c r="J39" s="14">
        <f t="shared" si="1"/>
        <v>77.62307346151889</v>
      </c>
    </row>
    <row r="40" spans="1:10" s="13" customFormat="1" ht="12" customHeight="1">
      <c r="A40" s="12">
        <v>34</v>
      </c>
      <c r="B40" s="13">
        <v>1.4</v>
      </c>
      <c r="C40" s="13">
        <v>1.8</v>
      </c>
      <c r="G40" s="12">
        <v>5.966</v>
      </c>
      <c r="H40" s="12">
        <v>5.979</v>
      </c>
      <c r="I40" s="14">
        <f t="shared" si="0"/>
        <v>75.32440640172163</v>
      </c>
      <c r="J40" s="14">
        <f t="shared" si="1"/>
        <v>74.99721030251015</v>
      </c>
    </row>
    <row r="41" spans="1:10" s="13" customFormat="1" ht="12" customHeight="1">
      <c r="A41" s="12">
        <v>35</v>
      </c>
      <c r="B41" s="13">
        <v>1.3</v>
      </c>
      <c r="C41" s="13">
        <v>1.8</v>
      </c>
      <c r="G41" s="12">
        <v>6.05</v>
      </c>
      <c r="H41" s="12">
        <v>5.858</v>
      </c>
      <c r="I41" s="14">
        <f t="shared" si="0"/>
        <v>73.2472740294755</v>
      </c>
      <c r="J41" s="14">
        <f t="shared" si="1"/>
        <v>78.12741970996167</v>
      </c>
    </row>
    <row r="42" spans="1:10" s="13" customFormat="1" ht="12" customHeight="1">
      <c r="A42" s="12">
        <v>36</v>
      </c>
      <c r="B42" s="13">
        <v>1</v>
      </c>
      <c r="C42" s="13">
        <v>110</v>
      </c>
      <c r="G42" s="12">
        <v>5.95</v>
      </c>
      <c r="H42" s="12">
        <v>6.015</v>
      </c>
      <c r="I42" s="14">
        <f t="shared" si="0"/>
        <v>75.7300571333628</v>
      </c>
      <c r="J42" s="14">
        <f t="shared" si="1"/>
        <v>74.10217453495319</v>
      </c>
    </row>
    <row r="43" spans="1:10" s="13" customFormat="1" ht="12" customHeight="1">
      <c r="A43" s="12">
        <v>37</v>
      </c>
      <c r="B43" s="13">
        <v>1.4</v>
      </c>
      <c r="C43" s="13">
        <v>2</v>
      </c>
      <c r="G43" s="12">
        <v>6.003</v>
      </c>
      <c r="H43" s="12">
        <v>5.94</v>
      </c>
      <c r="I43" s="14">
        <f t="shared" si="0"/>
        <v>74.39873121532068</v>
      </c>
      <c r="J43" s="14">
        <f t="shared" si="1"/>
        <v>75.98525512316986</v>
      </c>
    </row>
    <row r="44" spans="1:10" s="13" customFormat="1" ht="12" customHeight="1">
      <c r="A44" s="12">
        <v>38</v>
      </c>
      <c r="B44" s="13">
        <v>0.6</v>
      </c>
      <c r="C44" s="13">
        <v>2.1</v>
      </c>
      <c r="G44" s="12">
        <v>5.98</v>
      </c>
      <c r="H44" s="12">
        <v>5.945</v>
      </c>
      <c r="I44" s="14">
        <f t="shared" si="0"/>
        <v>74.97212972069316</v>
      </c>
      <c r="J44" s="14">
        <f t="shared" si="1"/>
        <v>75.85749515396253</v>
      </c>
    </row>
    <row r="45" spans="1:10" s="13" customFormat="1" ht="12" customHeight="1">
      <c r="A45" s="12">
        <v>39</v>
      </c>
      <c r="B45" s="13">
        <v>1.3</v>
      </c>
      <c r="C45" s="13">
        <v>1.9</v>
      </c>
      <c r="G45" s="12">
        <v>5.964</v>
      </c>
      <c r="H45" s="12">
        <v>5.923</v>
      </c>
      <c r="I45" s="14">
        <f t="shared" si="0"/>
        <v>75.37493425970185</v>
      </c>
      <c r="J45" s="14">
        <f t="shared" si="1"/>
        <v>76.4220618445433</v>
      </c>
    </row>
    <row r="46" spans="1:10" s="13" customFormat="1" ht="12" customHeight="1">
      <c r="A46" s="12">
        <v>40</v>
      </c>
      <c r="B46" s="13">
        <v>1.4</v>
      </c>
      <c r="C46" s="13">
        <v>2.1</v>
      </c>
      <c r="G46" s="12">
        <v>6.006</v>
      </c>
      <c r="H46" s="12">
        <v>5.906</v>
      </c>
      <c r="I46" s="14">
        <f t="shared" si="0"/>
        <v>74.32442537105132</v>
      </c>
      <c r="J46" s="14">
        <f t="shared" si="1"/>
        <v>76.86264594300081</v>
      </c>
    </row>
    <row r="47" spans="1:10" s="13" customFormat="1" ht="12" customHeight="1">
      <c r="A47" s="12">
        <v>41</v>
      </c>
      <c r="B47" s="13">
        <v>1.6</v>
      </c>
      <c r="C47" s="13">
        <v>2</v>
      </c>
      <c r="G47" s="12">
        <v>5.955</v>
      </c>
      <c r="H47" s="12">
        <v>5.927</v>
      </c>
      <c r="I47" s="14">
        <f t="shared" si="0"/>
        <v>75.60293998055319</v>
      </c>
      <c r="J47" s="14">
        <f t="shared" si="1"/>
        <v>76.31894556437092</v>
      </c>
    </row>
    <row r="48" spans="1:10" s="13" customFormat="1" ht="12" customHeight="1">
      <c r="A48" s="12">
        <v>42</v>
      </c>
      <c r="B48" s="13">
        <v>1.7</v>
      </c>
      <c r="C48" s="13">
        <v>1.9</v>
      </c>
      <c r="G48" s="12">
        <v>5.961</v>
      </c>
      <c r="H48" s="12">
        <v>5.91</v>
      </c>
      <c r="I48" s="14">
        <f t="shared" si="0"/>
        <v>75.45082142757191</v>
      </c>
      <c r="J48" s="14">
        <f t="shared" si="1"/>
        <v>76.75863696175506</v>
      </c>
    </row>
    <row r="49" spans="1:10" s="13" customFormat="1" ht="12" customHeight="1">
      <c r="A49" s="12">
        <v>43</v>
      </c>
      <c r="B49" s="13">
        <v>1.2</v>
      </c>
      <c r="C49" s="13">
        <v>1.6</v>
      </c>
      <c r="G49" s="12">
        <v>5.983</v>
      </c>
      <c r="H49" s="12">
        <v>5.972</v>
      </c>
      <c r="I49" s="14">
        <f t="shared" si="0"/>
        <v>74.89696341606464</v>
      </c>
      <c r="J49" s="14">
        <f t="shared" si="1"/>
        <v>75.17312729733277</v>
      </c>
    </row>
    <row r="50" spans="1:10" s="13" customFormat="1" ht="12" customHeight="1">
      <c r="A50" s="12">
        <v>44</v>
      </c>
      <c r="B50" s="13">
        <v>4.1</v>
      </c>
      <c r="C50" s="13">
        <v>2</v>
      </c>
      <c r="G50" s="12">
        <v>5.947</v>
      </c>
      <c r="H50" s="12">
        <v>5.974</v>
      </c>
      <c r="I50" s="14">
        <f t="shared" si="0"/>
        <v>75.80648137251727</v>
      </c>
      <c r="J50" s="14">
        <f t="shared" si="1"/>
        <v>75.12280219260239</v>
      </c>
    </row>
    <row r="51" spans="1:10" s="13" customFormat="1" ht="12" customHeight="1">
      <c r="A51" s="12">
        <v>45</v>
      </c>
      <c r="B51" s="13">
        <v>0.8</v>
      </c>
      <c r="C51" s="13">
        <v>2.1</v>
      </c>
      <c r="G51" s="12">
        <v>6.03</v>
      </c>
      <c r="H51" s="12">
        <v>5.946</v>
      </c>
      <c r="I51" s="14">
        <f t="shared" si="0"/>
        <v>73.73396554166362</v>
      </c>
      <c r="J51" s="14">
        <f t="shared" si="1"/>
        <v>75.83198182860559</v>
      </c>
    </row>
    <row r="52" spans="1:10" s="13" customFormat="1" ht="12" customHeight="1">
      <c r="A52" s="12">
        <v>46</v>
      </c>
      <c r="B52" s="13">
        <v>1</v>
      </c>
      <c r="C52" s="13">
        <v>2</v>
      </c>
      <c r="G52" s="12">
        <v>5.987</v>
      </c>
      <c r="H52" s="12">
        <v>5.929</v>
      </c>
      <c r="I52" s="14">
        <f t="shared" si="0"/>
        <v>74.79691739160913</v>
      </c>
      <c r="J52" s="14">
        <f t="shared" si="1"/>
        <v>76.26746567000781</v>
      </c>
    </row>
    <row r="53" spans="1:10" s="13" customFormat="1" ht="12" customHeight="1">
      <c r="A53" s="12">
        <v>47</v>
      </c>
      <c r="B53" s="13">
        <v>1.6</v>
      </c>
      <c r="C53" s="13">
        <v>2.1</v>
      </c>
      <c r="G53" s="12">
        <v>5.987</v>
      </c>
      <c r="H53" s="12">
        <v>5.964</v>
      </c>
      <c r="I53" s="14">
        <f t="shared" si="0"/>
        <v>74.79691739160913</v>
      </c>
      <c r="J53" s="14">
        <f t="shared" si="1"/>
        <v>75.37493425970185</v>
      </c>
    </row>
    <row r="54" spans="1:10" s="13" customFormat="1" ht="12" customHeight="1">
      <c r="A54" s="12">
        <v>48</v>
      </c>
      <c r="B54" s="13">
        <v>1.7</v>
      </c>
      <c r="C54" s="13">
        <v>1.9</v>
      </c>
      <c r="G54" s="12">
        <v>5.977</v>
      </c>
      <c r="H54" s="12">
        <v>5.99</v>
      </c>
      <c r="I54" s="14">
        <f t="shared" si="0"/>
        <v>75.04740923705045</v>
      </c>
      <c r="J54" s="14">
        <f t="shared" si="1"/>
        <v>74.72201436628873</v>
      </c>
    </row>
    <row r="55" spans="1:10" s="13" customFormat="1" ht="12" customHeight="1">
      <c r="A55" s="12">
        <v>49</v>
      </c>
      <c r="B55" s="13">
        <v>1.5</v>
      </c>
      <c r="C55" s="13">
        <v>2</v>
      </c>
      <c r="G55" s="12">
        <v>5.978</v>
      </c>
      <c r="H55" s="12">
        <v>5.909</v>
      </c>
      <c r="I55" s="14">
        <f t="shared" si="0"/>
        <v>75.02230347182103</v>
      </c>
      <c r="J55" s="14">
        <f t="shared" si="1"/>
        <v>76.78461940616977</v>
      </c>
    </row>
    <row r="56" spans="1:10" s="13" customFormat="1" ht="12" customHeight="1">
      <c r="A56" s="12">
        <v>50</v>
      </c>
      <c r="B56" s="13">
        <v>1.3</v>
      </c>
      <c r="C56" s="13">
        <v>2</v>
      </c>
      <c r="G56" s="12">
        <v>5.989</v>
      </c>
      <c r="H56" s="12">
        <v>5.989</v>
      </c>
      <c r="I56" s="14">
        <f t="shared" si="0"/>
        <v>74.74696953497723</v>
      </c>
      <c r="J56" s="14">
        <f t="shared" si="1"/>
        <v>74.74696953497723</v>
      </c>
    </row>
    <row r="57" spans="1:10" s="13" customFormat="1" ht="12" customHeight="1">
      <c r="A57" s="12">
        <v>51</v>
      </c>
      <c r="B57" s="13">
        <v>1.8</v>
      </c>
      <c r="C57" s="13">
        <v>1.9</v>
      </c>
      <c r="G57" s="12">
        <v>5.963</v>
      </c>
      <c r="H57" s="12">
        <v>5.958</v>
      </c>
      <c r="I57" s="14">
        <f t="shared" si="0"/>
        <v>75.40021725634078</v>
      </c>
      <c r="J57" s="14">
        <f t="shared" si="1"/>
        <v>75.52682325748395</v>
      </c>
    </row>
    <row r="58" spans="1:10" s="13" customFormat="1" ht="12" customHeight="1">
      <c r="A58" s="12">
        <v>52</v>
      </c>
      <c r="B58" s="13">
        <v>1.7</v>
      </c>
      <c r="C58" s="13">
        <v>1.8</v>
      </c>
      <c r="G58" s="12">
        <v>5.965</v>
      </c>
      <c r="H58" s="12">
        <v>5.991</v>
      </c>
      <c r="I58" s="14">
        <f t="shared" si="0"/>
        <v>75.34966397767016</v>
      </c>
      <c r="J58" s="14">
        <f t="shared" si="1"/>
        <v>74.69707169288615</v>
      </c>
    </row>
    <row r="59" spans="1:10" s="13" customFormat="1" ht="12" customHeight="1">
      <c r="A59" s="12">
        <v>53</v>
      </c>
      <c r="B59" s="13">
        <v>3.5</v>
      </c>
      <c r="C59" s="13">
        <v>2.1</v>
      </c>
      <c r="G59" s="12">
        <v>5.975</v>
      </c>
      <c r="H59" s="12">
        <v>5.961</v>
      </c>
      <c r="I59" s="14">
        <f t="shared" si="0"/>
        <v>75.09765858899885</v>
      </c>
      <c r="J59" s="14">
        <f t="shared" si="1"/>
        <v>75.45082142757191</v>
      </c>
    </row>
    <row r="60" spans="1:10" s="13" customFormat="1" ht="12" customHeight="1">
      <c r="A60" s="12">
        <v>54</v>
      </c>
      <c r="B60" s="13">
        <v>1.7</v>
      </c>
      <c r="C60" s="13">
        <v>2</v>
      </c>
      <c r="G60" s="12">
        <v>5.986</v>
      </c>
      <c r="H60" s="12">
        <v>6.009</v>
      </c>
      <c r="I60" s="14">
        <f t="shared" si="0"/>
        <v>74.82191009626864</v>
      </c>
      <c r="J60" s="14">
        <f t="shared" si="1"/>
        <v>74.25023079082703</v>
      </c>
    </row>
    <row r="61" spans="1:10" s="13" customFormat="1" ht="12" customHeight="1">
      <c r="A61" s="12">
        <v>55</v>
      </c>
      <c r="B61" s="13">
        <v>1.3</v>
      </c>
      <c r="C61" s="13">
        <v>33.1</v>
      </c>
      <c r="G61" s="12">
        <v>5.954</v>
      </c>
      <c r="H61" s="12">
        <v>5.826</v>
      </c>
      <c r="I61" s="14">
        <f t="shared" si="0"/>
        <v>75.62833779341871</v>
      </c>
      <c r="J61" s="14">
        <f t="shared" si="1"/>
        <v>78.98802507126737</v>
      </c>
    </row>
    <row r="62" spans="1:10" s="13" customFormat="1" ht="12" customHeight="1">
      <c r="A62" s="12">
        <v>56</v>
      </c>
      <c r="B62" s="13">
        <v>1.7</v>
      </c>
      <c r="C62" s="13">
        <v>2</v>
      </c>
      <c r="G62" s="12">
        <v>5.959</v>
      </c>
      <c r="H62" s="12">
        <v>5.943</v>
      </c>
      <c r="I62" s="14">
        <f t="shared" si="0"/>
        <v>75.50147655969866</v>
      </c>
      <c r="J62" s="14">
        <f t="shared" si="1"/>
        <v>75.908560447134</v>
      </c>
    </row>
    <row r="63" spans="1:10" s="13" customFormat="1" ht="12" customHeight="1">
      <c r="A63" s="12">
        <v>57</v>
      </c>
      <c r="B63" s="13">
        <v>1.4</v>
      </c>
      <c r="C63" s="13">
        <v>0.9</v>
      </c>
      <c r="G63" s="12">
        <v>5.977</v>
      </c>
      <c r="H63" s="12">
        <v>5.933</v>
      </c>
      <c r="I63" s="14">
        <f t="shared" si="0"/>
        <v>75.04740923705045</v>
      </c>
      <c r="J63" s="14">
        <f t="shared" si="1"/>
        <v>76.16466202114059</v>
      </c>
    </row>
    <row r="64" spans="1:10" s="13" customFormat="1" ht="12" customHeight="1">
      <c r="A64" s="12">
        <v>58</v>
      </c>
      <c r="B64" s="13">
        <v>2</v>
      </c>
      <c r="C64" s="13">
        <v>1.8</v>
      </c>
      <c r="G64" s="12">
        <v>6.02</v>
      </c>
      <c r="H64" s="12">
        <v>5.992</v>
      </c>
      <c r="I64" s="14">
        <f t="shared" si="0"/>
        <v>73.97913234025776</v>
      </c>
      <c r="J64" s="14">
        <f t="shared" si="1"/>
        <v>74.67214150642883</v>
      </c>
    </row>
    <row r="65" spans="1:10" s="13" customFormat="1" ht="12" customHeight="1">
      <c r="A65" s="12">
        <v>59</v>
      </c>
      <c r="B65" s="13">
        <v>1.7</v>
      </c>
      <c r="C65" s="13">
        <v>1.9</v>
      </c>
      <c r="G65" s="12">
        <v>6.019</v>
      </c>
      <c r="H65" s="12">
        <v>6.003</v>
      </c>
      <c r="I65" s="14">
        <f t="shared" si="0"/>
        <v>74.00371625047781</v>
      </c>
      <c r="J65" s="14">
        <f t="shared" si="1"/>
        <v>74.39873121532068</v>
      </c>
    </row>
    <row r="66" spans="1:10" s="13" customFormat="1" ht="12" customHeight="1">
      <c r="A66" s="12">
        <v>60</v>
      </c>
      <c r="B66" s="13">
        <v>1.8</v>
      </c>
      <c r="C66" s="13">
        <v>1.5</v>
      </c>
      <c r="G66" s="12">
        <v>6.008</v>
      </c>
      <c r="H66" s="12">
        <v>5.98</v>
      </c>
      <c r="I66" s="14">
        <f t="shared" si="0"/>
        <v>74.27494996861367</v>
      </c>
      <c r="J66" s="14">
        <f t="shared" si="1"/>
        <v>74.97212972069316</v>
      </c>
    </row>
    <row r="67" spans="1:10" s="13" customFormat="1" ht="12" customHeight="1">
      <c r="A67" s="12">
        <v>61</v>
      </c>
      <c r="B67" s="13">
        <v>1.7</v>
      </c>
      <c r="C67" s="13">
        <v>1.6</v>
      </c>
      <c r="G67" s="12">
        <v>5.998</v>
      </c>
      <c r="H67" s="12">
        <v>5.655</v>
      </c>
      <c r="I67" s="14">
        <f t="shared" si="0"/>
        <v>74.52282214733678</v>
      </c>
      <c r="J67" s="14">
        <f t="shared" si="1"/>
        <v>83.83724480855426</v>
      </c>
    </row>
    <row r="68" spans="1:10" s="13" customFormat="1" ht="12" customHeight="1">
      <c r="A68" s="12">
        <v>62</v>
      </c>
      <c r="B68" s="13">
        <v>1.7</v>
      </c>
      <c r="C68" s="13">
        <v>1.8</v>
      </c>
      <c r="G68" s="12">
        <v>6.007</v>
      </c>
      <c r="H68" s="12">
        <v>5.243</v>
      </c>
      <c r="I68" s="14">
        <f t="shared" si="0"/>
        <v>74.29968149261401</v>
      </c>
      <c r="J68" s="14">
        <f t="shared" si="1"/>
        <v>97.53096033492741</v>
      </c>
    </row>
    <row r="69" spans="1:10" s="13" customFormat="1" ht="12" customHeight="1">
      <c r="A69" s="12">
        <v>63</v>
      </c>
      <c r="B69" s="13">
        <v>1.3</v>
      </c>
      <c r="C69" s="13">
        <v>1.7</v>
      </c>
      <c r="G69" s="12">
        <v>5.995</v>
      </c>
      <c r="H69" s="12">
        <v>5.863</v>
      </c>
      <c r="I69" s="14">
        <f t="shared" si="0"/>
        <v>74.59742578542661</v>
      </c>
      <c r="J69" s="14">
        <f t="shared" si="1"/>
        <v>77.99422150775402</v>
      </c>
    </row>
    <row r="70" spans="1:10" s="13" customFormat="1" ht="12" customHeight="1">
      <c r="A70" s="12">
        <v>64</v>
      </c>
      <c r="B70" s="13">
        <v>1.5</v>
      </c>
      <c r="C70" s="13">
        <v>1.7</v>
      </c>
      <c r="G70" s="12">
        <v>6.021</v>
      </c>
      <c r="H70" s="12">
        <v>5.805</v>
      </c>
      <c r="I70" s="14">
        <f t="shared" si="0"/>
        <v>73.95456067810376</v>
      </c>
      <c r="J70" s="14">
        <f t="shared" si="1"/>
        <v>79.5605483604418</v>
      </c>
    </row>
    <row r="71" ht="12.75">
      <c r="A71" s="11"/>
    </row>
    <row r="72" spans="1:9" ht="12.75">
      <c r="A72" s="11"/>
      <c r="I72" s="131">
        <f>AVERAGE(I7:J70)</f>
        <v>76.28054416104223</v>
      </c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</sheetData>
  <mergeCells count="1">
    <mergeCell ref="D2:E2"/>
  </mergeCells>
  <printOptions/>
  <pageMargins left="0.75" right="0.75" top="0.37" bottom="0.47" header="0.25" footer="0.6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46">
      <selection activeCell="J47" sqref="J47"/>
    </sheetView>
  </sheetViews>
  <sheetFormatPr defaultColWidth="11.421875" defaultRowHeight="12.75"/>
  <cols>
    <col min="1" max="1" width="7.7109375" style="0" customWidth="1"/>
    <col min="13" max="13" width="12.57421875" style="0" bestFit="1" customWidth="1"/>
  </cols>
  <sheetData>
    <row r="1" spans="4:24" ht="15.75">
      <c r="D1" s="1" t="s">
        <v>0</v>
      </c>
      <c r="E1" s="2">
        <v>0.41891146057248074</v>
      </c>
      <c r="F1" s="2"/>
      <c r="G1" s="2"/>
      <c r="S1" s="3" t="s">
        <v>10</v>
      </c>
      <c r="T1" s="3" t="s">
        <v>11</v>
      </c>
      <c r="W1" s="3" t="s">
        <v>12</v>
      </c>
      <c r="X1" s="3" t="s">
        <v>13</v>
      </c>
    </row>
    <row r="2" spans="4:24" ht="13.5">
      <c r="D2" s="117" t="s">
        <v>1</v>
      </c>
      <c r="E2" s="117"/>
      <c r="F2" s="17"/>
      <c r="G2" s="17"/>
      <c r="S2" s="4">
        <v>80</v>
      </c>
      <c r="T2" s="4">
        <v>80</v>
      </c>
      <c r="W2" s="4">
        <v>80</v>
      </c>
      <c r="X2" s="4">
        <v>80</v>
      </c>
    </row>
    <row r="3" spans="19:24" ht="12.75">
      <c r="S3" s="5" t="s">
        <v>2</v>
      </c>
      <c r="T3" s="5" t="s">
        <v>2</v>
      </c>
      <c r="W3" s="5" t="s">
        <v>2</v>
      </c>
      <c r="X3" s="5" t="s">
        <v>2</v>
      </c>
    </row>
    <row r="4" spans="19:24" ht="12.75">
      <c r="S4" s="6">
        <v>38134</v>
      </c>
      <c r="T4" s="6">
        <v>38134</v>
      </c>
      <c r="W4" s="6">
        <v>38134</v>
      </c>
      <c r="X4" s="6">
        <v>38134</v>
      </c>
    </row>
    <row r="5" spans="1:24" ht="13.5" thickBot="1">
      <c r="A5" s="34"/>
      <c r="D5" s="7"/>
      <c r="E5" s="7"/>
      <c r="F5" s="7"/>
      <c r="G5" s="7"/>
      <c r="H5" s="7"/>
      <c r="I5" s="7"/>
      <c r="S5" s="8">
        <v>0.472962962962963</v>
      </c>
      <c r="T5" s="8">
        <v>0.49238425925925927</v>
      </c>
      <c r="W5" s="8">
        <v>0.7780324074074074</v>
      </c>
      <c r="X5" s="8">
        <v>0.7881828703703704</v>
      </c>
    </row>
    <row r="6" spans="1:26" ht="15" thickBot="1" thickTop="1">
      <c r="A6" s="38" t="s">
        <v>23</v>
      </c>
      <c r="B6" s="118" t="s">
        <v>27</v>
      </c>
      <c r="C6" s="119"/>
      <c r="D6" s="119"/>
      <c r="E6" s="119"/>
      <c r="F6" s="119"/>
      <c r="G6" s="119"/>
      <c r="H6" s="120"/>
      <c r="I6" s="26"/>
      <c r="J6" s="26" t="s">
        <v>24</v>
      </c>
      <c r="K6" s="18"/>
      <c r="S6" s="10" t="s">
        <v>6</v>
      </c>
      <c r="T6" s="10" t="s">
        <v>7</v>
      </c>
      <c r="U6" s="10" t="s">
        <v>8</v>
      </c>
      <c r="V6" s="10" t="s">
        <v>9</v>
      </c>
      <c r="W6" s="10" t="s">
        <v>6</v>
      </c>
      <c r="X6" s="10" t="s">
        <v>7</v>
      </c>
      <c r="Y6" s="10" t="s">
        <v>8</v>
      </c>
      <c r="Z6" s="10" t="s">
        <v>9</v>
      </c>
    </row>
    <row r="7" spans="1:26" ht="13.5" thickBot="1">
      <c r="A7" s="39" t="s">
        <v>26</v>
      </c>
      <c r="B7" s="49">
        <v>38132</v>
      </c>
      <c r="C7" s="49">
        <v>38132</v>
      </c>
      <c r="D7" s="40"/>
      <c r="E7" s="41">
        <v>38132</v>
      </c>
      <c r="F7" s="40"/>
      <c r="G7" s="40"/>
      <c r="H7" s="42"/>
      <c r="I7" s="26"/>
      <c r="J7" s="26"/>
      <c r="K7" s="18"/>
      <c r="S7" s="10"/>
      <c r="T7" s="10"/>
      <c r="U7" s="10"/>
      <c r="V7" s="10"/>
      <c r="W7" s="10"/>
      <c r="X7" s="10"/>
      <c r="Y7" s="10"/>
      <c r="Z7" s="10"/>
    </row>
    <row r="8" spans="1:26" ht="14.25" thickBot="1">
      <c r="A8" s="45" t="s">
        <v>3</v>
      </c>
      <c r="B8" s="46" t="s">
        <v>4</v>
      </c>
      <c r="C8" s="47" t="s">
        <v>6</v>
      </c>
      <c r="D8" s="47" t="s">
        <v>8</v>
      </c>
      <c r="E8" s="47" t="s">
        <v>5</v>
      </c>
      <c r="F8" s="47" t="s">
        <v>7</v>
      </c>
      <c r="G8" s="47" t="s">
        <v>9</v>
      </c>
      <c r="H8" s="48" t="s">
        <v>25</v>
      </c>
      <c r="I8" s="27" t="s">
        <v>4</v>
      </c>
      <c r="J8" s="27" t="s">
        <v>25</v>
      </c>
      <c r="K8" s="9" t="s">
        <v>5</v>
      </c>
      <c r="L8" s="9" t="s">
        <v>25</v>
      </c>
      <c r="M8" s="21" t="s">
        <v>14</v>
      </c>
      <c r="N8" s="21" t="s">
        <v>15</v>
      </c>
      <c r="O8" s="21" t="s">
        <v>16</v>
      </c>
      <c r="P8" s="24"/>
      <c r="Q8" s="24"/>
      <c r="S8" s="11">
        <v>5.901</v>
      </c>
      <c r="T8" s="11">
        <v>5.957</v>
      </c>
      <c r="U8" s="16">
        <f aca="true" t="shared" si="0" ref="U8:U39">$E$1*($S$2/S8)^2</f>
        <v>76.99295472005818</v>
      </c>
      <c r="V8" s="16">
        <f aca="true" t="shared" si="1" ref="V8:V39">$E$1*($T$2/T8)^2</f>
        <v>75.55218272117084</v>
      </c>
      <c r="W8" s="11">
        <v>5.941</v>
      </c>
      <c r="X8" s="11">
        <v>5.824</v>
      </c>
      <c r="Y8" s="16">
        <f aca="true" t="shared" si="2" ref="Y8:Y39">$E$1*($W$2/W8)^2</f>
        <v>75.95967732140772</v>
      </c>
      <c r="Z8" s="16">
        <f aca="true" t="shared" si="3" ref="Z8:Z39">$E$1*($X$2/X8)^2</f>
        <v>79.04228440339345</v>
      </c>
    </row>
    <row r="9" spans="1:26" ht="12.75">
      <c r="A9" s="43">
        <v>0</v>
      </c>
      <c r="B9" s="50">
        <v>3.5</v>
      </c>
      <c r="C9" s="53">
        <v>20.1</v>
      </c>
      <c r="D9" s="20"/>
      <c r="E9" s="20"/>
      <c r="F9" s="20"/>
      <c r="G9" s="20"/>
      <c r="H9" s="44"/>
      <c r="I9" s="26"/>
      <c r="J9" s="28"/>
      <c r="K9" s="20"/>
      <c r="L9" s="20"/>
      <c r="M9" s="20"/>
      <c r="N9" s="20"/>
      <c r="O9" s="20"/>
      <c r="P9" s="25"/>
      <c r="Q9" s="25"/>
      <c r="S9" s="11">
        <v>5.941</v>
      </c>
      <c r="T9" s="11">
        <v>5.951</v>
      </c>
      <c r="U9" s="16">
        <f t="shared" si="0"/>
        <v>75.95967732140772</v>
      </c>
      <c r="V9" s="16">
        <f t="shared" si="1"/>
        <v>75.70460806788394</v>
      </c>
      <c r="W9" s="11">
        <v>5.943</v>
      </c>
      <c r="X9" s="11">
        <v>5.854</v>
      </c>
      <c r="Y9" s="16">
        <f t="shared" si="2"/>
        <v>75.908560447134</v>
      </c>
      <c r="Z9" s="16">
        <f t="shared" si="3"/>
        <v>78.23422409901256</v>
      </c>
    </row>
    <row r="10" spans="1:26" ht="12.75">
      <c r="A10" s="32">
        <v>1</v>
      </c>
      <c r="B10" s="51">
        <v>2.9</v>
      </c>
      <c r="C10" s="54">
        <v>1.6</v>
      </c>
      <c r="D10" s="18"/>
      <c r="E10" s="18"/>
      <c r="F10" s="18"/>
      <c r="G10" s="18"/>
      <c r="H10" s="35"/>
      <c r="I10" s="26"/>
      <c r="J10" s="26"/>
      <c r="K10" s="18"/>
      <c r="L10" s="18"/>
      <c r="M10" s="18"/>
      <c r="N10" s="18"/>
      <c r="O10" s="18"/>
      <c r="P10" s="25"/>
      <c r="Q10" s="25"/>
      <c r="S10" s="11">
        <v>5.941</v>
      </c>
      <c r="T10" s="11">
        <v>5.973</v>
      </c>
      <c r="U10" s="16">
        <f t="shared" si="0"/>
        <v>75.95967732140772</v>
      </c>
      <c r="V10" s="16">
        <f t="shared" si="1"/>
        <v>75.14795842589372</v>
      </c>
      <c r="W10" s="11">
        <v>5.958</v>
      </c>
      <c r="X10" s="11">
        <v>5.902</v>
      </c>
      <c r="Y10" s="16">
        <f t="shared" si="2"/>
        <v>75.52682325748395</v>
      </c>
      <c r="Z10" s="16">
        <f t="shared" si="3"/>
        <v>76.96686646790486</v>
      </c>
    </row>
    <row r="11" spans="1:26" ht="12.75">
      <c r="A11" s="32">
        <v>2</v>
      </c>
      <c r="B11" s="51">
        <v>1.9</v>
      </c>
      <c r="C11" s="54">
        <v>1.6</v>
      </c>
      <c r="D11" s="18"/>
      <c r="E11" s="18"/>
      <c r="F11" s="18"/>
      <c r="G11" s="18"/>
      <c r="H11" s="35"/>
      <c r="I11" s="26"/>
      <c r="J11" s="26"/>
      <c r="K11" s="18"/>
      <c r="L11" s="18"/>
      <c r="M11" s="18"/>
      <c r="N11" s="18"/>
      <c r="O11" s="18"/>
      <c r="P11" s="25"/>
      <c r="Q11" s="25"/>
      <c r="S11" s="11">
        <v>5.942</v>
      </c>
      <c r="T11" s="11">
        <v>5.939</v>
      </c>
      <c r="U11" s="16">
        <f t="shared" si="0"/>
        <v>75.93411243229251</v>
      </c>
      <c r="V11" s="16">
        <f t="shared" si="1"/>
        <v>76.0108458462766</v>
      </c>
      <c r="W11" s="11">
        <v>5.975</v>
      </c>
      <c r="X11" s="11">
        <v>5.842</v>
      </c>
      <c r="Y11" s="16">
        <f t="shared" si="2"/>
        <v>75.09765858899885</v>
      </c>
      <c r="Z11" s="16">
        <f t="shared" si="3"/>
        <v>78.5559546332516</v>
      </c>
    </row>
    <row r="12" spans="1:26" ht="12.75">
      <c r="A12" s="32">
        <v>3</v>
      </c>
      <c r="B12" s="51">
        <v>1.4</v>
      </c>
      <c r="C12" s="54">
        <v>1.6</v>
      </c>
      <c r="D12" s="18"/>
      <c r="E12" s="18"/>
      <c r="F12" s="18"/>
      <c r="G12" s="18"/>
      <c r="H12" s="35"/>
      <c r="I12" s="26"/>
      <c r="J12" s="26"/>
      <c r="K12" s="18"/>
      <c r="L12" s="18"/>
      <c r="M12" s="18"/>
      <c r="N12" s="18"/>
      <c r="O12" s="18"/>
      <c r="P12" s="25"/>
      <c r="Q12" s="25"/>
      <c r="S12" s="11">
        <v>5.947</v>
      </c>
      <c r="T12" s="11">
        <v>5.987</v>
      </c>
      <c r="U12" s="16">
        <f t="shared" si="0"/>
        <v>75.80648137251727</v>
      </c>
      <c r="V12" s="16">
        <f t="shared" si="1"/>
        <v>74.79691739160913</v>
      </c>
      <c r="W12" s="11">
        <v>5.948</v>
      </c>
      <c r="X12" s="11">
        <v>5.885</v>
      </c>
      <c r="Y12" s="16">
        <f t="shared" si="2"/>
        <v>75.78099377704385</v>
      </c>
      <c r="Z12" s="16">
        <f t="shared" si="3"/>
        <v>77.41217711211928</v>
      </c>
    </row>
    <row r="13" spans="1:26" ht="12.75">
      <c r="A13" s="32">
        <v>4</v>
      </c>
      <c r="B13" s="51">
        <v>1.4</v>
      </c>
      <c r="C13" s="54">
        <v>1.6</v>
      </c>
      <c r="D13" s="18"/>
      <c r="E13" s="18"/>
      <c r="F13" s="18"/>
      <c r="G13" s="18"/>
      <c r="H13" s="35"/>
      <c r="I13" s="26"/>
      <c r="J13" s="26"/>
      <c r="K13" s="18"/>
      <c r="L13" s="18"/>
      <c r="M13" s="18"/>
      <c r="N13" s="18"/>
      <c r="O13" s="18"/>
      <c r="P13" s="25"/>
      <c r="Q13" s="25"/>
      <c r="S13" s="11">
        <v>5.958</v>
      </c>
      <c r="T13" s="11">
        <v>5.97</v>
      </c>
      <c r="U13" s="16">
        <f t="shared" si="0"/>
        <v>75.52682325748395</v>
      </c>
      <c r="V13" s="16">
        <f t="shared" si="1"/>
        <v>75.22350298852938</v>
      </c>
      <c r="W13" s="11">
        <v>5.956</v>
      </c>
      <c r="X13" s="11">
        <v>5.956</v>
      </c>
      <c r="Y13" s="16">
        <f t="shared" si="2"/>
        <v>75.57755495933343</v>
      </c>
      <c r="Z13" s="16">
        <f t="shared" si="3"/>
        <v>75.57755495933343</v>
      </c>
    </row>
    <row r="14" spans="1:26" ht="12.75">
      <c r="A14" s="32">
        <v>5</v>
      </c>
      <c r="B14" s="51">
        <v>0.9</v>
      </c>
      <c r="C14" s="54">
        <v>1.7</v>
      </c>
      <c r="D14" s="18"/>
      <c r="E14" s="18"/>
      <c r="F14" s="18"/>
      <c r="G14" s="18"/>
      <c r="H14" s="35"/>
      <c r="I14" s="26"/>
      <c r="J14" s="26"/>
      <c r="K14" s="18"/>
      <c r="L14" s="18"/>
      <c r="M14" s="18"/>
      <c r="N14" s="18"/>
      <c r="O14" s="18"/>
      <c r="P14" s="25"/>
      <c r="Q14" s="25"/>
      <c r="S14" s="11">
        <v>5.988</v>
      </c>
      <c r="T14" s="11">
        <v>5.958</v>
      </c>
      <c r="U14" s="16">
        <f t="shared" si="0"/>
        <v>74.77193720729916</v>
      </c>
      <c r="V14" s="16">
        <f t="shared" si="1"/>
        <v>75.52682325748395</v>
      </c>
      <c r="W14" s="11">
        <v>6.003</v>
      </c>
      <c r="X14" s="11">
        <v>5.863</v>
      </c>
      <c r="Y14" s="16">
        <f t="shared" si="2"/>
        <v>74.39873121532068</v>
      </c>
      <c r="Z14" s="16">
        <f t="shared" si="3"/>
        <v>77.99422150775402</v>
      </c>
    </row>
    <row r="15" spans="1:26" ht="12.75">
      <c r="A15" s="32">
        <v>6</v>
      </c>
      <c r="B15" s="51">
        <v>1.1</v>
      </c>
      <c r="C15" s="54">
        <v>1.7</v>
      </c>
      <c r="D15" s="18"/>
      <c r="E15" s="18"/>
      <c r="F15" s="18"/>
      <c r="G15" s="18"/>
      <c r="H15" s="35"/>
      <c r="I15" s="26"/>
      <c r="J15" s="26"/>
      <c r="K15" s="18"/>
      <c r="L15" s="18"/>
      <c r="M15" s="18"/>
      <c r="N15" s="18"/>
      <c r="O15" s="18"/>
      <c r="P15" s="25"/>
      <c r="Q15" s="25"/>
      <c r="S15" s="11">
        <v>5.967</v>
      </c>
      <c r="T15" s="11">
        <v>5.965</v>
      </c>
      <c r="U15" s="16">
        <f t="shared" si="0"/>
        <v>75.29916152333946</v>
      </c>
      <c r="V15" s="16">
        <f t="shared" si="1"/>
        <v>75.34966397767016</v>
      </c>
      <c r="W15" s="11">
        <v>5.956</v>
      </c>
      <c r="X15" s="11">
        <v>5.912</v>
      </c>
      <c r="Y15" s="16">
        <f t="shared" si="2"/>
        <v>75.57755495933343</v>
      </c>
      <c r="Z15" s="16">
        <f t="shared" si="3"/>
        <v>76.70671162113904</v>
      </c>
    </row>
    <row r="16" spans="1:26" ht="12.75">
      <c r="A16" s="32">
        <v>7</v>
      </c>
      <c r="B16" s="51">
        <v>2.7</v>
      </c>
      <c r="C16" s="54">
        <v>1.6</v>
      </c>
      <c r="D16" s="18"/>
      <c r="E16" s="18"/>
      <c r="F16" s="18"/>
      <c r="G16" s="18"/>
      <c r="H16" s="35"/>
      <c r="I16" s="26"/>
      <c r="J16" s="26"/>
      <c r="K16" s="18"/>
      <c r="L16" s="18"/>
      <c r="M16" s="18"/>
      <c r="N16" s="18"/>
      <c r="O16" s="18"/>
      <c r="P16" s="25"/>
      <c r="Q16" s="25"/>
      <c r="S16" s="11">
        <v>5.964</v>
      </c>
      <c r="T16" s="11">
        <v>5.973</v>
      </c>
      <c r="U16" s="16">
        <f t="shared" si="0"/>
        <v>75.37493425970185</v>
      </c>
      <c r="V16" s="16">
        <f t="shared" si="1"/>
        <v>75.14795842589372</v>
      </c>
      <c r="W16" s="11">
        <v>5.959</v>
      </c>
      <c r="X16" s="11">
        <v>5.958</v>
      </c>
      <c r="Y16" s="16">
        <f t="shared" si="2"/>
        <v>75.50147655969866</v>
      </c>
      <c r="Z16" s="16">
        <f t="shared" si="3"/>
        <v>75.52682325748395</v>
      </c>
    </row>
    <row r="17" spans="1:26" ht="12.75">
      <c r="A17" s="32">
        <v>8</v>
      </c>
      <c r="B17" s="51">
        <v>1</v>
      </c>
      <c r="C17" s="54">
        <v>1.9</v>
      </c>
      <c r="D17" s="18"/>
      <c r="E17" s="18"/>
      <c r="F17" s="18"/>
      <c r="G17" s="18"/>
      <c r="H17" s="35"/>
      <c r="I17" s="26"/>
      <c r="J17" s="26"/>
      <c r="K17" s="18"/>
      <c r="L17" s="18"/>
      <c r="M17" s="18"/>
      <c r="N17" s="18"/>
      <c r="O17" s="18"/>
      <c r="P17" s="25"/>
      <c r="Q17" s="25"/>
      <c r="S17" s="11">
        <v>5.988</v>
      </c>
      <c r="T17" s="11">
        <v>6.002</v>
      </c>
      <c r="U17" s="16">
        <f t="shared" si="0"/>
        <v>74.77193720729916</v>
      </c>
      <c r="V17" s="16">
        <f t="shared" si="1"/>
        <v>74.42352459387571</v>
      </c>
      <c r="W17" s="11">
        <v>5.982</v>
      </c>
      <c r="X17" s="11">
        <v>5.997</v>
      </c>
      <c r="Y17" s="16">
        <f t="shared" si="2"/>
        <v>74.92200628587749</v>
      </c>
      <c r="Z17" s="16">
        <f t="shared" si="3"/>
        <v>74.5476775868863</v>
      </c>
    </row>
    <row r="18" spans="1:26" ht="12.75">
      <c r="A18" s="32">
        <v>9</v>
      </c>
      <c r="B18" s="51">
        <v>1.5</v>
      </c>
      <c r="C18" s="54">
        <v>1.7</v>
      </c>
      <c r="D18" s="18"/>
      <c r="E18" s="18"/>
      <c r="F18" s="18"/>
      <c r="G18" s="18"/>
      <c r="H18" s="35"/>
      <c r="I18" s="26"/>
      <c r="J18" s="26"/>
      <c r="K18" s="18"/>
      <c r="L18" s="18"/>
      <c r="M18" s="18"/>
      <c r="N18" s="18"/>
      <c r="O18" s="18"/>
      <c r="P18" s="25"/>
      <c r="Q18" s="25"/>
      <c r="S18" s="11">
        <v>5.999</v>
      </c>
      <c r="T18" s="11">
        <v>4.298</v>
      </c>
      <c r="U18" s="16">
        <f t="shared" si="0"/>
        <v>74.49797913654267</v>
      </c>
      <c r="V18" s="15">
        <f t="shared" si="1"/>
        <v>145.1340764327861</v>
      </c>
      <c r="W18" s="11">
        <v>5.996</v>
      </c>
      <c r="X18" s="11">
        <v>5.87</v>
      </c>
      <c r="Y18" s="16">
        <f t="shared" si="2"/>
        <v>74.57254546348322</v>
      </c>
      <c r="Z18" s="16">
        <f t="shared" si="3"/>
        <v>77.80831553807442</v>
      </c>
    </row>
    <row r="19" spans="1:26" ht="12.75">
      <c r="A19" s="32">
        <v>10</v>
      </c>
      <c r="B19" s="51">
        <v>0.5</v>
      </c>
      <c r="C19" s="54">
        <v>1.6</v>
      </c>
      <c r="D19" s="18"/>
      <c r="E19" s="18"/>
      <c r="F19" s="18"/>
      <c r="G19" s="18"/>
      <c r="H19" s="35"/>
      <c r="I19" s="26"/>
      <c r="J19" s="26"/>
      <c r="K19" s="18"/>
      <c r="L19" s="18"/>
      <c r="M19" s="18"/>
      <c r="N19" s="18"/>
      <c r="O19" s="18"/>
      <c r="P19" s="25"/>
      <c r="Q19" s="25"/>
      <c r="S19" s="11">
        <v>6.001</v>
      </c>
      <c r="T19" s="11">
        <v>5.99</v>
      </c>
      <c r="U19" s="16">
        <f t="shared" si="0"/>
        <v>74.44833036808691</v>
      </c>
      <c r="V19" s="16">
        <f t="shared" si="1"/>
        <v>74.72201436628873</v>
      </c>
      <c r="W19" s="11">
        <v>5.981</v>
      </c>
      <c r="X19" s="11">
        <v>5.95</v>
      </c>
      <c r="Y19" s="16">
        <f t="shared" si="2"/>
        <v>74.9470617179525</v>
      </c>
      <c r="Z19" s="16">
        <f t="shared" si="3"/>
        <v>75.7300571333628</v>
      </c>
    </row>
    <row r="20" spans="1:26" ht="12.75">
      <c r="A20" s="32">
        <v>11</v>
      </c>
      <c r="B20" s="51">
        <v>1</v>
      </c>
      <c r="C20" s="54">
        <v>1.7</v>
      </c>
      <c r="D20" s="18"/>
      <c r="E20" s="18"/>
      <c r="F20" s="18"/>
      <c r="G20" s="18"/>
      <c r="H20" s="35"/>
      <c r="I20" s="26"/>
      <c r="J20" s="26"/>
      <c r="K20" s="18"/>
      <c r="L20" s="18"/>
      <c r="M20" s="18"/>
      <c r="N20" s="18"/>
      <c r="O20" s="18"/>
      <c r="P20" s="25"/>
      <c r="Q20" s="25"/>
      <c r="S20" s="11">
        <v>5.983</v>
      </c>
      <c r="T20" s="11">
        <v>6.002</v>
      </c>
      <c r="U20" s="16">
        <f t="shared" si="0"/>
        <v>74.89696341606464</v>
      </c>
      <c r="V20" s="16">
        <f t="shared" si="1"/>
        <v>74.42352459387571</v>
      </c>
      <c r="W20" s="11">
        <v>5.981</v>
      </c>
      <c r="X20" s="11">
        <v>5.939</v>
      </c>
      <c r="Y20" s="16">
        <f t="shared" si="2"/>
        <v>74.9470617179525</v>
      </c>
      <c r="Z20" s="16">
        <f t="shared" si="3"/>
        <v>76.0108458462766</v>
      </c>
    </row>
    <row r="21" spans="1:26" ht="12.75">
      <c r="A21" s="32">
        <v>12</v>
      </c>
      <c r="B21" s="51">
        <v>1.9</v>
      </c>
      <c r="C21" s="54">
        <v>1.7</v>
      </c>
      <c r="D21" s="18"/>
      <c r="E21" s="18"/>
      <c r="F21" s="18"/>
      <c r="G21" s="18"/>
      <c r="H21" s="35"/>
      <c r="I21" s="26"/>
      <c r="J21" s="26"/>
      <c r="K21" s="18"/>
      <c r="L21" s="18"/>
      <c r="M21" s="18"/>
      <c r="N21" s="18"/>
      <c r="O21" s="18"/>
      <c r="P21" s="25"/>
      <c r="Q21" s="25"/>
      <c r="S21" s="11">
        <v>6.006</v>
      </c>
      <c r="T21" s="11">
        <v>6.015</v>
      </c>
      <c r="U21" s="16">
        <f t="shared" si="0"/>
        <v>74.32442537105132</v>
      </c>
      <c r="V21" s="16">
        <f t="shared" si="1"/>
        <v>74.10217453495319</v>
      </c>
      <c r="W21" s="11">
        <v>5.988</v>
      </c>
      <c r="X21" s="11">
        <v>5.954</v>
      </c>
      <c r="Y21" s="16">
        <f t="shared" si="2"/>
        <v>74.77193720729916</v>
      </c>
      <c r="Z21" s="16">
        <f t="shared" si="3"/>
        <v>75.62833779341871</v>
      </c>
    </row>
    <row r="22" spans="1:26" ht="12.75">
      <c r="A22" s="32">
        <v>13</v>
      </c>
      <c r="B22" s="51">
        <v>1</v>
      </c>
      <c r="C22" s="54">
        <v>1.5</v>
      </c>
      <c r="D22" s="18"/>
      <c r="E22" s="18"/>
      <c r="F22" s="18"/>
      <c r="G22" s="18"/>
      <c r="H22" s="35"/>
      <c r="I22" s="26"/>
      <c r="J22" s="26"/>
      <c r="K22" s="18"/>
      <c r="L22" s="18"/>
      <c r="M22" s="18"/>
      <c r="N22" s="18"/>
      <c r="O22" s="18"/>
      <c r="P22" s="25"/>
      <c r="Q22" s="25"/>
      <c r="S22" s="11">
        <v>5.977</v>
      </c>
      <c r="T22" s="11">
        <v>5.981</v>
      </c>
      <c r="U22" s="16">
        <f t="shared" si="0"/>
        <v>75.04740923705045</v>
      </c>
      <c r="V22" s="16">
        <f t="shared" si="1"/>
        <v>74.9470617179525</v>
      </c>
      <c r="W22" s="11">
        <v>5.967</v>
      </c>
      <c r="X22" s="11">
        <v>5.855</v>
      </c>
      <c r="Y22" s="16">
        <f t="shared" si="2"/>
        <v>75.29916152333946</v>
      </c>
      <c r="Z22" s="16">
        <f t="shared" si="3"/>
        <v>78.20750247881668</v>
      </c>
    </row>
    <row r="23" spans="1:26" ht="12.75">
      <c r="A23" s="32">
        <v>14</v>
      </c>
      <c r="B23" s="51">
        <v>2.8</v>
      </c>
      <c r="C23" s="54">
        <v>1.7</v>
      </c>
      <c r="D23" s="18"/>
      <c r="E23" s="18"/>
      <c r="F23" s="18"/>
      <c r="G23" s="18"/>
      <c r="H23" s="35"/>
      <c r="I23" s="26"/>
      <c r="J23" s="26"/>
      <c r="K23" s="18"/>
      <c r="L23" s="18"/>
      <c r="M23" s="18"/>
      <c r="N23" s="18"/>
      <c r="O23" s="18"/>
      <c r="P23" s="25"/>
      <c r="Q23" s="25"/>
      <c r="S23" s="11">
        <v>6.02</v>
      </c>
      <c r="T23" s="11">
        <v>6.007</v>
      </c>
      <c r="U23" s="16">
        <f t="shared" si="0"/>
        <v>73.97913234025776</v>
      </c>
      <c r="V23" s="16">
        <f t="shared" si="1"/>
        <v>74.29968149261401</v>
      </c>
      <c r="W23" s="11">
        <v>6.01</v>
      </c>
      <c r="X23" s="11">
        <v>5.998</v>
      </c>
      <c r="Y23" s="16">
        <f t="shared" si="2"/>
        <v>74.22552395103772</v>
      </c>
      <c r="Z23" s="16">
        <f t="shared" si="3"/>
        <v>74.52282214733678</v>
      </c>
    </row>
    <row r="24" spans="1:26" ht="12.75">
      <c r="A24" s="32">
        <v>15</v>
      </c>
      <c r="B24" s="51">
        <v>0.6</v>
      </c>
      <c r="C24" s="54">
        <v>1.6</v>
      </c>
      <c r="D24" s="18"/>
      <c r="E24" s="18"/>
      <c r="F24" s="18"/>
      <c r="G24" s="18"/>
      <c r="H24" s="35"/>
      <c r="I24" s="26"/>
      <c r="J24" s="26"/>
      <c r="K24" s="18"/>
      <c r="L24" s="18"/>
      <c r="M24" s="18"/>
      <c r="N24" s="18"/>
      <c r="O24" s="18"/>
      <c r="P24" s="25"/>
      <c r="Q24" s="25"/>
      <c r="S24" s="11">
        <v>6</v>
      </c>
      <c r="T24" s="11">
        <v>5.987</v>
      </c>
      <c r="U24" s="16">
        <f t="shared" si="0"/>
        <v>74.47314854621881</v>
      </c>
      <c r="V24" s="16">
        <f t="shared" si="1"/>
        <v>74.79691739160913</v>
      </c>
      <c r="W24" s="11">
        <v>5.996</v>
      </c>
      <c r="X24" s="11">
        <v>5.972</v>
      </c>
      <c r="Y24" s="16">
        <f t="shared" si="2"/>
        <v>74.57254546348322</v>
      </c>
      <c r="Z24" s="16">
        <f t="shared" si="3"/>
        <v>75.17312729733277</v>
      </c>
    </row>
    <row r="25" spans="1:26" ht="12.75">
      <c r="A25" s="32">
        <v>16</v>
      </c>
      <c r="B25" s="51">
        <v>1.5</v>
      </c>
      <c r="C25" s="54">
        <v>1.7</v>
      </c>
      <c r="D25" s="18"/>
      <c r="E25" s="18"/>
      <c r="F25" s="18"/>
      <c r="G25" s="18"/>
      <c r="H25" s="35"/>
      <c r="I25" s="26"/>
      <c r="J25" s="26"/>
      <c r="K25" s="18"/>
      <c r="L25" s="18"/>
      <c r="M25" s="18"/>
      <c r="N25" s="18"/>
      <c r="O25" s="18"/>
      <c r="P25" s="25"/>
      <c r="Q25" s="25"/>
      <c r="S25" s="11">
        <v>5.978</v>
      </c>
      <c r="T25" s="11">
        <v>6.022</v>
      </c>
      <c r="U25" s="16">
        <f t="shared" si="0"/>
        <v>75.02230347182103</v>
      </c>
      <c r="V25" s="16">
        <f t="shared" si="1"/>
        <v>73.93000125588101</v>
      </c>
      <c r="W25" s="11">
        <v>5.967</v>
      </c>
      <c r="X25" s="11">
        <v>6.024</v>
      </c>
      <c r="Y25" s="16">
        <f t="shared" si="2"/>
        <v>75.29916152333946</v>
      </c>
      <c r="Z25" s="16">
        <f t="shared" si="3"/>
        <v>73.88091909872344</v>
      </c>
    </row>
    <row r="26" spans="1:26" ht="12.75">
      <c r="A26" s="32">
        <v>17</v>
      </c>
      <c r="B26" s="51">
        <v>7.8</v>
      </c>
      <c r="C26" s="54">
        <v>1.7</v>
      </c>
      <c r="D26" s="18"/>
      <c r="E26" s="18"/>
      <c r="F26" s="18"/>
      <c r="G26" s="18"/>
      <c r="H26" s="35"/>
      <c r="I26" s="26"/>
      <c r="J26" s="26"/>
      <c r="K26" s="18"/>
      <c r="L26" s="18"/>
      <c r="M26" s="18"/>
      <c r="N26" s="18"/>
      <c r="O26" s="18"/>
      <c r="P26" s="25"/>
      <c r="Q26" s="25"/>
      <c r="S26" s="11">
        <v>5.984</v>
      </c>
      <c r="T26" s="11">
        <v>5.959</v>
      </c>
      <c r="U26" s="16">
        <f t="shared" si="0"/>
        <v>74.87193310011739</v>
      </c>
      <c r="V26" s="16">
        <f t="shared" si="1"/>
        <v>75.50147655969866</v>
      </c>
      <c r="W26" s="11">
        <v>5.961</v>
      </c>
      <c r="X26" s="11">
        <v>5.818</v>
      </c>
      <c r="Y26" s="16">
        <f t="shared" si="2"/>
        <v>75.45082142757191</v>
      </c>
      <c r="Z26" s="16">
        <f t="shared" si="3"/>
        <v>79.2053982745278</v>
      </c>
    </row>
    <row r="27" spans="1:26" ht="12.75">
      <c r="A27" s="32">
        <v>18</v>
      </c>
      <c r="B27" s="51">
        <v>1.1</v>
      </c>
      <c r="C27" s="54">
        <v>1.6</v>
      </c>
      <c r="D27" s="18"/>
      <c r="E27" s="18"/>
      <c r="F27" s="18"/>
      <c r="G27" s="18"/>
      <c r="H27" s="35"/>
      <c r="I27" s="26"/>
      <c r="J27" s="26"/>
      <c r="K27" s="18"/>
      <c r="L27" s="18"/>
      <c r="M27" s="18"/>
      <c r="N27" s="18"/>
      <c r="O27" s="18"/>
      <c r="P27" s="25"/>
      <c r="Q27" s="25"/>
      <c r="S27" s="11">
        <v>5.983</v>
      </c>
      <c r="T27" s="11">
        <v>6.092</v>
      </c>
      <c r="U27" s="16">
        <f t="shared" si="0"/>
        <v>74.89696341606464</v>
      </c>
      <c r="V27" s="16">
        <f t="shared" si="1"/>
        <v>72.24078001568091</v>
      </c>
      <c r="W27" s="11">
        <v>5.977</v>
      </c>
      <c r="X27" s="11">
        <v>5.934</v>
      </c>
      <c r="Y27" s="16">
        <f t="shared" si="2"/>
        <v>75.04740923705045</v>
      </c>
      <c r="Z27" s="16">
        <f t="shared" si="3"/>
        <v>76.13899358690674</v>
      </c>
    </row>
    <row r="28" spans="1:26" ht="12.75">
      <c r="A28" s="32">
        <v>19</v>
      </c>
      <c r="B28" s="51">
        <v>1.2</v>
      </c>
      <c r="C28" s="54">
        <v>1.1</v>
      </c>
      <c r="D28" s="18"/>
      <c r="E28" s="18"/>
      <c r="F28" s="18"/>
      <c r="G28" s="18"/>
      <c r="H28" s="35"/>
      <c r="I28" s="26"/>
      <c r="J28" s="26"/>
      <c r="K28" s="18"/>
      <c r="L28" s="18"/>
      <c r="M28" s="18"/>
      <c r="N28" s="18"/>
      <c r="O28" s="18"/>
      <c r="P28" s="25"/>
      <c r="Q28" s="25"/>
      <c r="S28" s="11">
        <v>5.982</v>
      </c>
      <c r="T28" s="11">
        <v>5.972</v>
      </c>
      <c r="U28" s="16">
        <f t="shared" si="0"/>
        <v>74.92200628587749</v>
      </c>
      <c r="V28" s="16">
        <f t="shared" si="1"/>
        <v>75.17312729733277</v>
      </c>
      <c r="W28" s="11">
        <v>5.975</v>
      </c>
      <c r="X28" s="11">
        <v>5.924</v>
      </c>
      <c r="Y28" s="16">
        <f t="shared" si="2"/>
        <v>75.09765858899885</v>
      </c>
      <c r="Z28" s="16">
        <f t="shared" si="3"/>
        <v>76.39626319105349</v>
      </c>
    </row>
    <row r="29" spans="1:26" ht="12.75">
      <c r="A29" s="32">
        <v>20</v>
      </c>
      <c r="B29" s="51">
        <v>0.4</v>
      </c>
      <c r="C29" s="54">
        <v>1.5</v>
      </c>
      <c r="D29" s="18"/>
      <c r="E29" s="18"/>
      <c r="F29" s="18"/>
      <c r="G29" s="18"/>
      <c r="H29" s="35"/>
      <c r="I29" s="26"/>
      <c r="J29" s="26"/>
      <c r="K29" s="18"/>
      <c r="L29" s="18"/>
      <c r="M29" s="18"/>
      <c r="N29" s="18"/>
      <c r="O29" s="18"/>
      <c r="P29" s="25"/>
      <c r="Q29" s="25"/>
      <c r="S29" s="11">
        <v>5.983</v>
      </c>
      <c r="T29" s="11">
        <v>5.95</v>
      </c>
      <c r="U29" s="16">
        <f t="shared" si="0"/>
        <v>74.89696341606464</v>
      </c>
      <c r="V29" s="16">
        <f t="shared" si="1"/>
        <v>75.7300571333628</v>
      </c>
      <c r="W29" s="11">
        <v>5.981</v>
      </c>
      <c r="X29" s="11">
        <v>5.787</v>
      </c>
      <c r="Y29" s="16">
        <f t="shared" si="2"/>
        <v>74.9470617179525</v>
      </c>
      <c r="Z29" s="16">
        <f t="shared" si="3"/>
        <v>80.05625151264799</v>
      </c>
    </row>
    <row r="30" spans="1:26" ht="12.75">
      <c r="A30" s="32">
        <v>21</v>
      </c>
      <c r="B30" s="51">
        <v>0.5</v>
      </c>
      <c r="C30" s="54">
        <v>1.7</v>
      </c>
      <c r="D30" s="18"/>
      <c r="E30" s="18"/>
      <c r="F30" s="18"/>
      <c r="G30" s="18"/>
      <c r="H30" s="35"/>
      <c r="I30" s="26"/>
      <c r="J30" s="26"/>
      <c r="K30" s="18"/>
      <c r="L30" s="18"/>
      <c r="M30" s="18"/>
      <c r="N30" s="18"/>
      <c r="O30" s="18"/>
      <c r="P30" s="25"/>
      <c r="Q30" s="25"/>
      <c r="S30" s="11">
        <v>6.011</v>
      </c>
      <c r="T30" s="11">
        <v>5.974</v>
      </c>
      <c r="U30" s="16">
        <f t="shared" si="0"/>
        <v>74.20082944103605</v>
      </c>
      <c r="V30" s="16">
        <f t="shared" si="1"/>
        <v>75.12280219260239</v>
      </c>
      <c r="W30" s="11">
        <v>5.996</v>
      </c>
      <c r="X30" s="11">
        <v>5.922</v>
      </c>
      <c r="Y30" s="16">
        <f t="shared" si="2"/>
        <v>74.57254546348322</v>
      </c>
      <c r="Z30" s="16">
        <f t="shared" si="3"/>
        <v>76.4478735683632</v>
      </c>
    </row>
    <row r="31" spans="1:26" ht="12.75">
      <c r="A31" s="32">
        <v>22</v>
      </c>
      <c r="B31" s="51">
        <v>0.5</v>
      </c>
      <c r="C31" s="54">
        <v>1.6</v>
      </c>
      <c r="D31" s="18"/>
      <c r="E31" s="18"/>
      <c r="F31" s="18"/>
      <c r="G31" s="18"/>
      <c r="H31" s="35"/>
      <c r="I31" s="26"/>
      <c r="J31" s="26"/>
      <c r="K31" s="18"/>
      <c r="L31" s="18"/>
      <c r="M31" s="18"/>
      <c r="N31" s="18"/>
      <c r="O31" s="18"/>
      <c r="P31" s="25"/>
      <c r="Q31" s="25"/>
      <c r="S31" s="11">
        <v>5.987</v>
      </c>
      <c r="T31" s="11">
        <v>5.97</v>
      </c>
      <c r="U31" s="16">
        <f t="shared" si="0"/>
        <v>74.79691739160913</v>
      </c>
      <c r="V31" s="16">
        <f t="shared" si="1"/>
        <v>75.22350298852938</v>
      </c>
      <c r="W31" s="11">
        <v>5.959</v>
      </c>
      <c r="X31" s="11">
        <v>5.892</v>
      </c>
      <c r="Y31" s="16">
        <f t="shared" si="2"/>
        <v>75.50147655969866</v>
      </c>
      <c r="Z31" s="16">
        <f t="shared" si="3"/>
        <v>77.22834705578083</v>
      </c>
    </row>
    <row r="32" spans="1:26" ht="12.75">
      <c r="A32" s="32">
        <v>23</v>
      </c>
      <c r="B32" s="51">
        <v>7.1</v>
      </c>
      <c r="C32" s="54">
        <v>1.7</v>
      </c>
      <c r="D32" s="18"/>
      <c r="E32" s="18"/>
      <c r="F32" s="18"/>
      <c r="G32" s="18"/>
      <c r="H32" s="35"/>
      <c r="I32" s="26"/>
      <c r="J32" s="26"/>
      <c r="K32" s="18"/>
      <c r="L32" s="18"/>
      <c r="M32" s="18"/>
      <c r="N32" s="18"/>
      <c r="O32" s="18"/>
      <c r="P32" s="25"/>
      <c r="Q32" s="25"/>
      <c r="S32" s="11">
        <v>5.985</v>
      </c>
      <c r="T32" s="11">
        <v>6.021</v>
      </c>
      <c r="U32" s="16">
        <f t="shared" si="0"/>
        <v>74.84691532964621</v>
      </c>
      <c r="V32" s="16">
        <f t="shared" si="1"/>
        <v>73.95456067810376</v>
      </c>
      <c r="W32" s="11">
        <v>5.975</v>
      </c>
      <c r="X32" s="11">
        <v>6.05</v>
      </c>
      <c r="Y32" s="16">
        <f t="shared" si="2"/>
        <v>75.09765858899885</v>
      </c>
      <c r="Z32" s="16">
        <f t="shared" si="3"/>
        <v>73.2472740294755</v>
      </c>
    </row>
    <row r="33" spans="1:26" ht="12.75">
      <c r="A33" s="32">
        <v>24</v>
      </c>
      <c r="B33" s="51">
        <v>1.5</v>
      </c>
      <c r="C33" s="54">
        <v>1.7</v>
      </c>
      <c r="D33" s="18"/>
      <c r="E33" s="18"/>
      <c r="F33" s="18"/>
      <c r="G33" s="18"/>
      <c r="H33" s="35"/>
      <c r="I33" s="26"/>
      <c r="J33" s="26"/>
      <c r="K33" s="18"/>
      <c r="L33" s="18"/>
      <c r="M33" s="18"/>
      <c r="N33" s="18"/>
      <c r="O33" s="18"/>
      <c r="P33" s="25"/>
      <c r="Q33" s="25"/>
      <c r="S33" s="11">
        <v>5.984</v>
      </c>
      <c r="T33" s="11">
        <v>5.952</v>
      </c>
      <c r="U33" s="16">
        <f t="shared" si="0"/>
        <v>74.87193310011739</v>
      </c>
      <c r="V33" s="16">
        <f t="shared" si="1"/>
        <v>75.67917182847742</v>
      </c>
      <c r="W33" s="11">
        <v>5.975</v>
      </c>
      <c r="X33" s="11">
        <v>5.878</v>
      </c>
      <c r="Y33" s="16">
        <f t="shared" si="2"/>
        <v>75.09765858899885</v>
      </c>
      <c r="Z33" s="16">
        <f t="shared" si="3"/>
        <v>77.59666431874439</v>
      </c>
    </row>
    <row r="34" spans="1:26" ht="12.75">
      <c r="A34" s="32">
        <v>25</v>
      </c>
      <c r="B34" s="51">
        <v>1.8</v>
      </c>
      <c r="C34" s="54">
        <v>1.8</v>
      </c>
      <c r="D34" s="18"/>
      <c r="E34" s="18"/>
      <c r="F34" s="18"/>
      <c r="G34" s="18"/>
      <c r="H34" s="35"/>
      <c r="I34" s="26"/>
      <c r="J34" s="26"/>
      <c r="K34" s="18"/>
      <c r="L34" s="18"/>
      <c r="M34" s="18"/>
      <c r="N34" s="18"/>
      <c r="O34" s="18"/>
      <c r="P34" s="25"/>
      <c r="Q34" s="25"/>
      <c r="S34" s="11">
        <v>6.043</v>
      </c>
      <c r="T34" s="11">
        <v>6.018</v>
      </c>
      <c r="U34" s="16">
        <f t="shared" si="0"/>
        <v>73.41706647792637</v>
      </c>
      <c r="V34" s="16">
        <f t="shared" si="1"/>
        <v>74.0283124169056</v>
      </c>
      <c r="W34" s="11">
        <v>6.034</v>
      </c>
      <c r="X34" s="11">
        <v>5.978</v>
      </c>
      <c r="Y34" s="16">
        <f t="shared" si="2"/>
        <v>73.63623995194716</v>
      </c>
      <c r="Z34" s="16">
        <f t="shared" si="3"/>
        <v>75.02230347182103</v>
      </c>
    </row>
    <row r="35" spans="1:26" ht="12.75">
      <c r="A35" s="32">
        <v>26</v>
      </c>
      <c r="B35" s="51">
        <v>0.4</v>
      </c>
      <c r="C35" s="54">
        <v>1.7</v>
      </c>
      <c r="D35" s="18"/>
      <c r="E35" s="18"/>
      <c r="F35" s="18"/>
      <c r="G35" s="18"/>
      <c r="H35" s="35"/>
      <c r="I35" s="26"/>
      <c r="J35" s="26"/>
      <c r="K35" s="18"/>
      <c r="L35" s="18"/>
      <c r="M35" s="18"/>
      <c r="N35" s="18"/>
      <c r="O35" s="18"/>
      <c r="P35" s="25"/>
      <c r="Q35" s="25"/>
      <c r="S35" s="11">
        <v>6.004</v>
      </c>
      <c r="T35" s="11">
        <v>5.977</v>
      </c>
      <c r="U35" s="16">
        <f t="shared" si="0"/>
        <v>74.37395022416428</v>
      </c>
      <c r="V35" s="16">
        <f t="shared" si="1"/>
        <v>75.04740923705045</v>
      </c>
      <c r="W35" s="11">
        <v>5.992</v>
      </c>
      <c r="X35" s="11">
        <v>5.916</v>
      </c>
      <c r="Y35" s="16">
        <f t="shared" si="2"/>
        <v>74.67214150642883</v>
      </c>
      <c r="Z35" s="16">
        <f t="shared" si="3"/>
        <v>76.60301888324864</v>
      </c>
    </row>
    <row r="36" spans="1:26" ht="12.75">
      <c r="A36" s="32">
        <v>27</v>
      </c>
      <c r="B36" s="51">
        <v>1.5</v>
      </c>
      <c r="C36" s="54">
        <v>1.7</v>
      </c>
      <c r="D36" s="18"/>
      <c r="E36" s="18"/>
      <c r="F36" s="18"/>
      <c r="G36" s="18"/>
      <c r="H36" s="35"/>
      <c r="I36" s="26"/>
      <c r="J36" s="26"/>
      <c r="K36" s="18"/>
      <c r="L36" s="18"/>
      <c r="M36" s="18"/>
      <c r="N36" s="18"/>
      <c r="O36" s="18"/>
      <c r="P36" s="25"/>
      <c r="Q36" s="25"/>
      <c r="S36" s="11">
        <v>5.985</v>
      </c>
      <c r="T36" s="11">
        <v>6.007</v>
      </c>
      <c r="U36" s="16">
        <f t="shared" si="0"/>
        <v>74.84691532964621</v>
      </c>
      <c r="V36" s="16">
        <f t="shared" si="1"/>
        <v>74.29968149261401</v>
      </c>
      <c r="W36" s="11">
        <v>5.974</v>
      </c>
      <c r="X36" s="11">
        <v>5.992</v>
      </c>
      <c r="Y36" s="16">
        <f t="shared" si="2"/>
        <v>75.12280219260239</v>
      </c>
      <c r="Z36" s="16">
        <f t="shared" si="3"/>
        <v>74.67214150642883</v>
      </c>
    </row>
    <row r="37" spans="1:26" ht="12.75">
      <c r="A37" s="32">
        <v>28</v>
      </c>
      <c r="B37" s="51">
        <v>1.6</v>
      </c>
      <c r="C37" s="54">
        <v>1.7</v>
      </c>
      <c r="D37" s="18"/>
      <c r="E37" s="18"/>
      <c r="F37" s="18"/>
      <c r="G37" s="18"/>
      <c r="H37" s="35"/>
      <c r="I37" s="26"/>
      <c r="J37" s="26"/>
      <c r="K37" s="18"/>
      <c r="L37" s="18"/>
      <c r="M37" s="18"/>
      <c r="N37" s="18"/>
      <c r="O37" s="18"/>
      <c r="P37" s="25"/>
      <c r="Q37" s="25"/>
      <c r="S37" s="11">
        <v>5.994</v>
      </c>
      <c r="T37" s="11">
        <v>6.006</v>
      </c>
      <c r="U37" s="16">
        <f t="shared" si="0"/>
        <v>74.6223185610223</v>
      </c>
      <c r="V37" s="16">
        <f t="shared" si="1"/>
        <v>74.32442537105132</v>
      </c>
      <c r="W37" s="11">
        <v>5.972</v>
      </c>
      <c r="X37" s="11">
        <v>5.98</v>
      </c>
      <c r="Y37" s="16">
        <f t="shared" si="2"/>
        <v>75.17312729733277</v>
      </c>
      <c r="Z37" s="16">
        <f t="shared" si="3"/>
        <v>74.97212972069316</v>
      </c>
    </row>
    <row r="38" spans="1:26" ht="12.75">
      <c r="A38" s="32">
        <v>29</v>
      </c>
      <c r="B38" s="51">
        <v>1.5</v>
      </c>
      <c r="C38" s="54">
        <v>1.8</v>
      </c>
      <c r="D38" s="18"/>
      <c r="E38" s="18"/>
      <c r="F38" s="18"/>
      <c r="G38" s="18"/>
      <c r="H38" s="35"/>
      <c r="I38" s="26"/>
      <c r="J38" s="26"/>
      <c r="K38" s="18"/>
      <c r="L38" s="18"/>
      <c r="M38" s="18"/>
      <c r="N38" s="18"/>
      <c r="O38" s="18"/>
      <c r="P38" s="25"/>
      <c r="Q38" s="25"/>
      <c r="S38" s="11">
        <v>5.963</v>
      </c>
      <c r="T38" s="11">
        <v>5.982</v>
      </c>
      <c r="U38" s="16">
        <f t="shared" si="0"/>
        <v>75.40021725634078</v>
      </c>
      <c r="V38" s="16">
        <f t="shared" si="1"/>
        <v>74.92200628587749</v>
      </c>
      <c r="W38" s="11">
        <v>5.946</v>
      </c>
      <c r="X38" s="11">
        <v>5.919</v>
      </c>
      <c r="Y38" s="16">
        <f t="shared" si="2"/>
        <v>75.83198182860559</v>
      </c>
      <c r="Z38" s="16">
        <f t="shared" si="3"/>
        <v>76.52538725014642</v>
      </c>
    </row>
    <row r="39" spans="1:26" ht="12.75">
      <c r="A39" s="32">
        <v>30</v>
      </c>
      <c r="B39" s="51">
        <v>1.6</v>
      </c>
      <c r="C39" s="54">
        <v>1.8</v>
      </c>
      <c r="D39" s="18"/>
      <c r="E39" s="18"/>
      <c r="F39" s="18"/>
      <c r="G39" s="18"/>
      <c r="H39" s="35"/>
      <c r="I39" s="26"/>
      <c r="J39" s="26"/>
      <c r="K39" s="18"/>
      <c r="L39" s="18"/>
      <c r="M39" s="18"/>
      <c r="N39" s="18"/>
      <c r="O39" s="18"/>
      <c r="P39" s="25"/>
      <c r="Q39" s="25"/>
      <c r="S39" s="11">
        <v>5.97</v>
      </c>
      <c r="T39" s="11">
        <v>5.979</v>
      </c>
      <c r="U39" s="16">
        <f t="shared" si="0"/>
        <v>75.22350298852938</v>
      </c>
      <c r="V39" s="16">
        <f t="shared" si="1"/>
        <v>74.99721030251015</v>
      </c>
      <c r="W39" s="11">
        <v>5.971</v>
      </c>
      <c r="X39" s="11">
        <v>5.967</v>
      </c>
      <c r="Y39" s="16">
        <f t="shared" si="2"/>
        <v>75.1983088153866</v>
      </c>
      <c r="Z39" s="16">
        <f t="shared" si="3"/>
        <v>75.29916152333946</v>
      </c>
    </row>
    <row r="40" spans="1:26" ht="12.75">
      <c r="A40" s="32">
        <v>31</v>
      </c>
      <c r="B40" s="51">
        <v>0.4</v>
      </c>
      <c r="C40" s="54">
        <v>1.8</v>
      </c>
      <c r="D40" s="18"/>
      <c r="E40" s="18"/>
      <c r="F40" s="18"/>
      <c r="G40" s="18"/>
      <c r="H40" s="35"/>
      <c r="I40" s="26"/>
      <c r="J40" s="26"/>
      <c r="K40" s="18"/>
      <c r="L40" s="18"/>
      <c r="M40" s="18"/>
      <c r="N40" s="18"/>
      <c r="O40" s="18"/>
      <c r="P40" s="25"/>
      <c r="Q40" s="25"/>
      <c r="S40" s="11">
        <v>5.974</v>
      </c>
      <c r="T40" s="11">
        <v>5.991</v>
      </c>
      <c r="U40" s="16">
        <f aca="true" t="shared" si="4" ref="U40:U71">$E$1*($S$2/S40)^2</f>
        <v>75.12280219260239</v>
      </c>
      <c r="V40" s="16">
        <f aca="true" t="shared" si="5" ref="V40:V71">$E$1*($T$2/T40)^2</f>
        <v>74.69707169288615</v>
      </c>
      <c r="W40" s="11">
        <v>5.961</v>
      </c>
      <c r="X40" s="11">
        <v>5.981</v>
      </c>
      <c r="Y40" s="16">
        <f aca="true" t="shared" si="6" ref="Y40:Y71">$E$1*($W$2/W40)^2</f>
        <v>75.45082142757191</v>
      </c>
      <c r="Z40" s="16">
        <f aca="true" t="shared" si="7" ref="Z40:Z71">$E$1*($X$2/X40)^2</f>
        <v>74.9470617179525</v>
      </c>
    </row>
    <row r="41" spans="1:26" ht="12.75">
      <c r="A41" s="32">
        <v>32</v>
      </c>
      <c r="B41" s="51">
        <v>1.2</v>
      </c>
      <c r="C41" s="54">
        <v>1.7</v>
      </c>
      <c r="D41" s="18"/>
      <c r="E41" s="18"/>
      <c r="F41" s="18"/>
      <c r="G41" s="18"/>
      <c r="H41" s="35"/>
      <c r="I41" s="26"/>
      <c r="J41" s="26"/>
      <c r="K41" s="18"/>
      <c r="L41" s="18"/>
      <c r="M41" s="18"/>
      <c r="N41" s="18"/>
      <c r="O41" s="18"/>
      <c r="P41" s="25"/>
      <c r="Q41" s="25"/>
      <c r="S41" s="11">
        <v>5.986</v>
      </c>
      <c r="T41" s="11">
        <v>5.993</v>
      </c>
      <c r="U41" s="16">
        <f t="shared" si="4"/>
        <v>74.82191009626864</v>
      </c>
      <c r="V41" s="16">
        <f t="shared" si="5"/>
        <v>74.6472237985831</v>
      </c>
      <c r="W41" s="11">
        <v>5.975</v>
      </c>
      <c r="X41" s="11">
        <v>5.83</v>
      </c>
      <c r="Y41" s="16">
        <f t="shared" si="6"/>
        <v>75.09765858899885</v>
      </c>
      <c r="Z41" s="16">
        <f t="shared" si="7"/>
        <v>78.87967388364662</v>
      </c>
    </row>
    <row r="42" spans="1:26" ht="12.75">
      <c r="A42" s="32">
        <v>33</v>
      </c>
      <c r="B42" s="51">
        <v>1.4</v>
      </c>
      <c r="C42" s="54">
        <v>1.8</v>
      </c>
      <c r="D42" s="18"/>
      <c r="E42" s="18"/>
      <c r="F42" s="18"/>
      <c r="G42" s="18"/>
      <c r="H42" s="35"/>
      <c r="I42" s="26"/>
      <c r="J42" s="26"/>
      <c r="K42" s="18"/>
      <c r="L42" s="18"/>
      <c r="M42" s="18"/>
      <c r="N42" s="18"/>
      <c r="O42" s="18"/>
      <c r="P42" s="25"/>
      <c r="Q42" s="25"/>
      <c r="S42" s="11">
        <v>5.957</v>
      </c>
      <c r="T42" s="11">
        <v>5.994</v>
      </c>
      <c r="U42" s="16">
        <f t="shared" si="4"/>
        <v>75.55218272117084</v>
      </c>
      <c r="V42" s="16">
        <f t="shared" si="5"/>
        <v>74.6223185610223</v>
      </c>
      <c r="W42" s="11">
        <v>5.943</v>
      </c>
      <c r="X42" s="11">
        <v>5.99</v>
      </c>
      <c r="Y42" s="16">
        <f t="shared" si="6"/>
        <v>75.908560447134</v>
      </c>
      <c r="Z42" s="16">
        <f t="shared" si="7"/>
        <v>74.72201436628873</v>
      </c>
    </row>
    <row r="43" spans="1:26" ht="12.75">
      <c r="A43" s="32">
        <v>34</v>
      </c>
      <c r="B43" s="51">
        <v>1.3</v>
      </c>
      <c r="C43" s="54">
        <v>1.8</v>
      </c>
      <c r="D43" s="18"/>
      <c r="E43" s="18"/>
      <c r="F43" s="18"/>
      <c r="G43" s="18"/>
      <c r="H43" s="36"/>
      <c r="I43" s="29"/>
      <c r="J43" s="29"/>
      <c r="K43" s="19"/>
      <c r="L43" s="18"/>
      <c r="M43" s="18"/>
      <c r="N43" s="18"/>
      <c r="O43" s="18"/>
      <c r="P43" s="25"/>
      <c r="Q43" s="25"/>
      <c r="S43" s="11">
        <v>5.987</v>
      </c>
      <c r="T43" s="11">
        <v>5.951</v>
      </c>
      <c r="U43" s="16">
        <f t="shared" si="4"/>
        <v>74.79691739160913</v>
      </c>
      <c r="V43" s="16">
        <f t="shared" si="5"/>
        <v>75.70460806788394</v>
      </c>
      <c r="W43" s="11">
        <v>5.985</v>
      </c>
      <c r="X43" s="11">
        <v>5.841</v>
      </c>
      <c r="Y43" s="16">
        <f t="shared" si="6"/>
        <v>74.84691532964621</v>
      </c>
      <c r="Z43" s="16">
        <f t="shared" si="7"/>
        <v>78.5828550541257</v>
      </c>
    </row>
    <row r="44" spans="1:26" ht="12.75">
      <c r="A44" s="32">
        <v>35</v>
      </c>
      <c r="B44" s="51">
        <v>1</v>
      </c>
      <c r="C44" s="54">
        <v>110</v>
      </c>
      <c r="D44" s="18"/>
      <c r="E44" s="18"/>
      <c r="F44" s="18"/>
      <c r="G44" s="18"/>
      <c r="H44" s="35"/>
      <c r="I44" s="26"/>
      <c r="J44" s="26"/>
      <c r="K44" s="18"/>
      <c r="L44" s="18"/>
      <c r="M44" s="18"/>
      <c r="N44" s="18"/>
      <c r="O44" s="18"/>
      <c r="P44" s="25"/>
      <c r="Q44" s="25"/>
      <c r="S44" s="11">
        <v>5.972</v>
      </c>
      <c r="T44" s="11">
        <v>6.048</v>
      </c>
      <c r="U44" s="16">
        <f t="shared" si="4"/>
        <v>75.17312729733277</v>
      </c>
      <c r="V44" s="16">
        <f t="shared" si="5"/>
        <v>73.29572600369545</v>
      </c>
      <c r="W44" s="11">
        <v>5.948</v>
      </c>
      <c r="X44" s="11">
        <v>5.898</v>
      </c>
      <c r="Y44" s="16">
        <f t="shared" si="6"/>
        <v>75.78099377704385</v>
      </c>
      <c r="Z44" s="16">
        <f t="shared" si="7"/>
        <v>77.07129911053401</v>
      </c>
    </row>
    <row r="45" spans="1:26" ht="12.75">
      <c r="A45" s="32">
        <v>36</v>
      </c>
      <c r="B45" s="51">
        <v>1.4</v>
      </c>
      <c r="C45" s="54">
        <v>2</v>
      </c>
      <c r="D45" s="18"/>
      <c r="E45" s="18"/>
      <c r="F45" s="18"/>
      <c r="G45" s="18"/>
      <c r="H45" s="35"/>
      <c r="I45" s="26"/>
      <c r="J45" s="26"/>
      <c r="K45" s="18"/>
      <c r="L45" s="18"/>
      <c r="M45" s="18"/>
      <c r="N45" s="18"/>
      <c r="O45" s="18"/>
      <c r="P45" s="25"/>
      <c r="Q45" s="25"/>
      <c r="S45" s="11">
        <v>5.967</v>
      </c>
      <c r="T45" s="11">
        <v>6.062</v>
      </c>
      <c r="U45" s="16">
        <f t="shared" si="4"/>
        <v>75.29916152333946</v>
      </c>
      <c r="V45" s="16">
        <f t="shared" si="5"/>
        <v>72.95756854916105</v>
      </c>
      <c r="W45" s="11">
        <v>5.95</v>
      </c>
      <c r="X45" s="11">
        <v>5.997</v>
      </c>
      <c r="Y45" s="16">
        <f t="shared" si="6"/>
        <v>75.7300571333628</v>
      </c>
      <c r="Z45" s="16">
        <f t="shared" si="7"/>
        <v>74.5476775868863</v>
      </c>
    </row>
    <row r="46" spans="1:26" ht="12.75">
      <c r="A46" s="32">
        <v>37</v>
      </c>
      <c r="B46" s="51">
        <v>0.6</v>
      </c>
      <c r="C46" s="54">
        <v>2.1</v>
      </c>
      <c r="D46" s="18"/>
      <c r="E46" s="18"/>
      <c r="F46" s="18"/>
      <c r="G46" s="18"/>
      <c r="H46" s="35"/>
      <c r="I46" s="26"/>
      <c r="J46" s="26"/>
      <c r="K46" s="18"/>
      <c r="L46" s="18"/>
      <c r="M46" s="18"/>
      <c r="N46" s="18"/>
      <c r="O46" s="18"/>
      <c r="P46" s="25"/>
      <c r="Q46" s="25"/>
      <c r="S46" s="11">
        <v>5.958</v>
      </c>
      <c r="T46" s="11">
        <v>6.055</v>
      </c>
      <c r="U46" s="16">
        <f t="shared" si="4"/>
        <v>75.52682325748395</v>
      </c>
      <c r="V46" s="16">
        <f t="shared" si="5"/>
        <v>73.1263540764538</v>
      </c>
      <c r="W46" s="11">
        <v>5.956</v>
      </c>
      <c r="X46" s="11">
        <v>5.921</v>
      </c>
      <c r="Y46" s="16">
        <f t="shared" si="6"/>
        <v>75.57755495933343</v>
      </c>
      <c r="Z46" s="16">
        <f t="shared" si="7"/>
        <v>76.47369837134374</v>
      </c>
    </row>
    <row r="47" spans="1:26" ht="12.75">
      <c r="A47" s="32">
        <v>38</v>
      </c>
      <c r="B47" s="51">
        <v>1.3</v>
      </c>
      <c r="C47" s="54">
        <v>1.9</v>
      </c>
      <c r="D47" s="18"/>
      <c r="E47" s="18"/>
      <c r="F47" s="18"/>
      <c r="G47" s="18"/>
      <c r="H47" s="35"/>
      <c r="I47" s="26"/>
      <c r="J47" s="26"/>
      <c r="K47" s="18"/>
      <c r="L47" s="18"/>
      <c r="M47" s="18"/>
      <c r="N47" s="18"/>
      <c r="O47" s="18"/>
      <c r="P47" s="25"/>
      <c r="Q47" s="25"/>
      <c r="S47" s="11">
        <v>5.983</v>
      </c>
      <c r="T47" s="11">
        <v>5.998</v>
      </c>
      <c r="U47" s="16">
        <f t="shared" si="4"/>
        <v>74.89696341606464</v>
      </c>
      <c r="V47" s="16">
        <f t="shared" si="5"/>
        <v>74.52282214733678</v>
      </c>
      <c r="W47" s="11">
        <v>5.955</v>
      </c>
      <c r="X47" s="11">
        <v>5.991</v>
      </c>
      <c r="Y47" s="16">
        <f t="shared" si="6"/>
        <v>75.60293998055319</v>
      </c>
      <c r="Z47" s="16">
        <f t="shared" si="7"/>
        <v>74.69707169288615</v>
      </c>
    </row>
    <row r="48" spans="1:26" ht="12.75">
      <c r="A48" s="32">
        <v>39</v>
      </c>
      <c r="B48" s="51">
        <v>1.4</v>
      </c>
      <c r="C48" s="54">
        <v>2.1</v>
      </c>
      <c r="D48" s="18"/>
      <c r="E48" s="18"/>
      <c r="F48" s="18"/>
      <c r="G48" s="18"/>
      <c r="H48" s="35"/>
      <c r="I48" s="26"/>
      <c r="J48" s="26"/>
      <c r="K48" s="18"/>
      <c r="L48" s="18"/>
      <c r="M48" s="18"/>
      <c r="N48" s="18"/>
      <c r="O48" s="18"/>
      <c r="P48" s="25"/>
      <c r="Q48" s="25"/>
      <c r="S48" s="11">
        <v>5.986</v>
      </c>
      <c r="T48" s="11">
        <v>5.988</v>
      </c>
      <c r="U48" s="16">
        <f t="shared" si="4"/>
        <v>74.82191009626864</v>
      </c>
      <c r="V48" s="16">
        <f t="shared" si="5"/>
        <v>74.77193720729916</v>
      </c>
      <c r="W48" s="11">
        <v>5.969</v>
      </c>
      <c r="X48" s="11">
        <v>5.943</v>
      </c>
      <c r="Y48" s="16">
        <f t="shared" si="6"/>
        <v>75.24870982524234</v>
      </c>
      <c r="Z48" s="16">
        <f t="shared" si="7"/>
        <v>75.908560447134</v>
      </c>
    </row>
    <row r="49" spans="1:26" ht="12.75">
      <c r="A49" s="32">
        <v>40</v>
      </c>
      <c r="B49" s="51">
        <v>1.6</v>
      </c>
      <c r="C49" s="54">
        <v>2</v>
      </c>
      <c r="D49" s="18"/>
      <c r="E49" s="18"/>
      <c r="F49" s="18"/>
      <c r="G49" s="18"/>
      <c r="H49" s="35"/>
      <c r="I49" s="26"/>
      <c r="J49" s="26"/>
      <c r="K49" s="18"/>
      <c r="L49" s="18"/>
      <c r="M49" s="18"/>
      <c r="N49" s="18"/>
      <c r="O49" s="18"/>
      <c r="P49" s="25"/>
      <c r="Q49" s="25"/>
      <c r="S49" s="11">
        <v>5.962</v>
      </c>
      <c r="T49" s="11">
        <v>6.008</v>
      </c>
      <c r="U49" s="16">
        <f t="shared" si="4"/>
        <v>75.42551297611804</v>
      </c>
      <c r="V49" s="16">
        <f t="shared" si="5"/>
        <v>74.27494996861367</v>
      </c>
      <c r="W49" s="11">
        <v>5.949</v>
      </c>
      <c r="X49" s="11">
        <v>5.992</v>
      </c>
      <c r="Y49" s="16">
        <f t="shared" si="6"/>
        <v>75.75551903353879</v>
      </c>
      <c r="Z49" s="16">
        <f t="shared" si="7"/>
        <v>74.67214150642883</v>
      </c>
    </row>
    <row r="50" spans="1:26" ht="12.75">
      <c r="A50" s="32">
        <v>41</v>
      </c>
      <c r="B50" s="51">
        <v>1.7</v>
      </c>
      <c r="C50" s="54">
        <v>1.9</v>
      </c>
      <c r="D50" s="18"/>
      <c r="E50" s="18"/>
      <c r="F50" s="18"/>
      <c r="G50" s="18"/>
      <c r="H50" s="35"/>
      <c r="I50" s="26"/>
      <c r="J50" s="26"/>
      <c r="K50" s="18"/>
      <c r="L50" s="18"/>
      <c r="M50" s="18"/>
      <c r="N50" s="18"/>
      <c r="O50" s="18"/>
      <c r="P50" s="25"/>
      <c r="Q50" s="25"/>
      <c r="S50" s="11">
        <v>5.935</v>
      </c>
      <c r="T50" s="11">
        <v>6.068</v>
      </c>
      <c r="U50" s="16">
        <f t="shared" si="4"/>
        <v>76.113338126357</v>
      </c>
      <c r="V50" s="16">
        <f t="shared" si="5"/>
        <v>72.81335991654777</v>
      </c>
      <c r="W50" s="11">
        <v>5.917</v>
      </c>
      <c r="X50" s="11">
        <v>6.017</v>
      </c>
      <c r="Y50" s="16">
        <f t="shared" si="6"/>
        <v>76.57712855174506</v>
      </c>
      <c r="Z50" s="16">
        <f t="shared" si="7"/>
        <v>74.05292084768952</v>
      </c>
    </row>
    <row r="51" spans="1:26" ht="12.75">
      <c r="A51" s="32">
        <v>42</v>
      </c>
      <c r="B51" s="51">
        <v>1.2</v>
      </c>
      <c r="C51" s="54">
        <v>1.6</v>
      </c>
      <c r="D51" s="18"/>
      <c r="E51" s="18"/>
      <c r="F51" s="18"/>
      <c r="G51" s="18"/>
      <c r="H51" s="35"/>
      <c r="I51" s="26"/>
      <c r="J51" s="26"/>
      <c r="K51" s="18"/>
      <c r="L51" s="18"/>
      <c r="M51" s="18"/>
      <c r="N51" s="18"/>
      <c r="O51" s="18"/>
      <c r="P51" s="25"/>
      <c r="Q51" s="25"/>
      <c r="S51" s="11">
        <v>5.952</v>
      </c>
      <c r="T51" s="11">
        <v>5.962</v>
      </c>
      <c r="U51" s="16">
        <f t="shared" si="4"/>
        <v>75.67917182847742</v>
      </c>
      <c r="V51" s="16">
        <f t="shared" si="5"/>
        <v>75.42551297611804</v>
      </c>
      <c r="W51" s="11">
        <v>5.946</v>
      </c>
      <c r="X51" s="11">
        <v>5.851</v>
      </c>
      <c r="Y51" s="16">
        <f t="shared" si="6"/>
        <v>75.83198182860559</v>
      </c>
      <c r="Z51" s="16">
        <f t="shared" si="7"/>
        <v>78.31447118230908</v>
      </c>
    </row>
    <row r="52" spans="1:26" ht="12.75">
      <c r="A52" s="32">
        <v>43</v>
      </c>
      <c r="B52" s="51">
        <v>4.1</v>
      </c>
      <c r="C52" s="54">
        <v>2</v>
      </c>
      <c r="D52" s="18"/>
      <c r="E52" s="18"/>
      <c r="F52" s="18"/>
      <c r="G52" s="18"/>
      <c r="H52" s="35"/>
      <c r="I52" s="26"/>
      <c r="J52" s="26"/>
      <c r="K52" s="18"/>
      <c r="L52" s="18"/>
      <c r="M52" s="18"/>
      <c r="N52" s="18"/>
      <c r="O52" s="18"/>
      <c r="P52" s="25"/>
      <c r="Q52" s="25"/>
      <c r="S52" s="11">
        <v>5.973</v>
      </c>
      <c r="T52" s="11">
        <v>6.003</v>
      </c>
      <c r="U52" s="16">
        <f t="shared" si="4"/>
        <v>75.14795842589372</v>
      </c>
      <c r="V52" s="16">
        <f t="shared" si="5"/>
        <v>74.39873121532068</v>
      </c>
      <c r="W52" s="11">
        <v>5.977</v>
      </c>
      <c r="X52" s="11">
        <v>5.914</v>
      </c>
      <c r="Y52" s="16">
        <f t="shared" si="6"/>
        <v>75.04740923705045</v>
      </c>
      <c r="Z52" s="16">
        <f t="shared" si="7"/>
        <v>76.65483895204152</v>
      </c>
    </row>
    <row r="53" spans="1:26" ht="12.75">
      <c r="A53" s="32">
        <v>44</v>
      </c>
      <c r="B53" s="51">
        <v>0.8</v>
      </c>
      <c r="C53" s="54">
        <v>2.1</v>
      </c>
      <c r="D53" s="18"/>
      <c r="E53" s="18"/>
      <c r="F53" s="18"/>
      <c r="G53" s="18"/>
      <c r="H53" s="35"/>
      <c r="I53" s="26"/>
      <c r="J53" s="26"/>
      <c r="K53" s="18"/>
      <c r="L53" s="18"/>
      <c r="M53" s="18"/>
      <c r="N53" s="18"/>
      <c r="O53" s="18"/>
      <c r="P53" s="25"/>
      <c r="Q53" s="25"/>
      <c r="S53" s="11">
        <v>5.949</v>
      </c>
      <c r="T53" s="11">
        <v>6</v>
      </c>
      <c r="U53" s="16">
        <f t="shared" si="4"/>
        <v>75.75551903353879</v>
      </c>
      <c r="V53" s="16">
        <f t="shared" si="5"/>
        <v>74.47314854621881</v>
      </c>
      <c r="W53" s="11">
        <v>5.928</v>
      </c>
      <c r="X53" s="11">
        <v>5.952</v>
      </c>
      <c r="Y53" s="16">
        <f t="shared" si="6"/>
        <v>76.29319910404489</v>
      </c>
      <c r="Z53" s="16">
        <f t="shared" si="7"/>
        <v>75.67917182847742</v>
      </c>
    </row>
    <row r="54" spans="1:26" ht="12.75">
      <c r="A54" s="32">
        <v>45</v>
      </c>
      <c r="B54" s="51">
        <v>1</v>
      </c>
      <c r="C54" s="54">
        <v>2</v>
      </c>
      <c r="D54" s="18"/>
      <c r="E54" s="18"/>
      <c r="F54" s="18"/>
      <c r="G54" s="18"/>
      <c r="H54" s="35"/>
      <c r="I54" s="26"/>
      <c r="J54" s="26"/>
      <c r="K54" s="18"/>
      <c r="L54" s="18"/>
      <c r="M54" s="18"/>
      <c r="N54" s="18"/>
      <c r="O54" s="18"/>
      <c r="P54" s="25"/>
      <c r="Q54" s="25"/>
      <c r="S54" s="11">
        <v>5.985</v>
      </c>
      <c r="T54" s="11">
        <v>6.013</v>
      </c>
      <c r="U54" s="16">
        <f t="shared" si="4"/>
        <v>74.84691532964621</v>
      </c>
      <c r="V54" s="16">
        <f t="shared" si="5"/>
        <v>74.15147737759153</v>
      </c>
      <c r="W54" s="11">
        <v>5.971</v>
      </c>
      <c r="X54" s="11">
        <v>5.959</v>
      </c>
      <c r="Y54" s="16">
        <f t="shared" si="6"/>
        <v>75.1983088153866</v>
      </c>
      <c r="Z54" s="16">
        <f t="shared" si="7"/>
        <v>75.50147655969866</v>
      </c>
    </row>
    <row r="55" spans="1:26" ht="12.75">
      <c r="A55" s="32">
        <v>46</v>
      </c>
      <c r="B55" s="51">
        <v>1.6</v>
      </c>
      <c r="C55" s="54">
        <v>2.1</v>
      </c>
      <c r="D55" s="18"/>
      <c r="E55" s="18"/>
      <c r="F55" s="18"/>
      <c r="G55" s="18"/>
      <c r="H55" s="35"/>
      <c r="I55" s="26"/>
      <c r="J55" s="26"/>
      <c r="K55" s="18"/>
      <c r="L55" s="18"/>
      <c r="M55" s="18"/>
      <c r="N55" s="18"/>
      <c r="O55" s="18"/>
      <c r="P55" s="25"/>
      <c r="Q55" s="25"/>
      <c r="S55" s="11">
        <v>5.952</v>
      </c>
      <c r="T55" s="11">
        <v>5.992</v>
      </c>
      <c r="U55" s="16">
        <f t="shared" si="4"/>
        <v>75.67917182847742</v>
      </c>
      <c r="V55" s="16">
        <f t="shared" si="5"/>
        <v>74.67214150642883</v>
      </c>
      <c r="W55" s="11">
        <v>5.934</v>
      </c>
      <c r="X55" s="11">
        <v>5.997</v>
      </c>
      <c r="Y55" s="16">
        <f t="shared" si="6"/>
        <v>76.13899358690674</v>
      </c>
      <c r="Z55" s="16">
        <f t="shared" si="7"/>
        <v>74.5476775868863</v>
      </c>
    </row>
    <row r="56" spans="1:26" ht="12.75">
      <c r="A56" s="32">
        <v>47</v>
      </c>
      <c r="B56" s="51">
        <v>1.7</v>
      </c>
      <c r="C56" s="54">
        <v>1.9</v>
      </c>
      <c r="D56" s="18"/>
      <c r="E56" s="18"/>
      <c r="F56" s="18"/>
      <c r="G56" s="18"/>
      <c r="H56" s="35"/>
      <c r="I56" s="26"/>
      <c r="J56" s="26"/>
      <c r="K56" s="18"/>
      <c r="L56" s="18"/>
      <c r="M56" s="18"/>
      <c r="N56" s="18"/>
      <c r="O56" s="18"/>
      <c r="P56" s="25"/>
      <c r="Q56" s="25"/>
      <c r="S56" s="11">
        <v>5.955</v>
      </c>
      <c r="T56" s="11">
        <v>6.013</v>
      </c>
      <c r="U56" s="16">
        <f t="shared" si="4"/>
        <v>75.60293998055319</v>
      </c>
      <c r="V56" s="16">
        <f t="shared" si="5"/>
        <v>74.15147737759153</v>
      </c>
      <c r="W56" s="11">
        <v>5.945</v>
      </c>
      <c r="X56" s="11">
        <v>5.903</v>
      </c>
      <c r="Y56" s="16">
        <f t="shared" si="6"/>
        <v>75.85749515396253</v>
      </c>
      <c r="Z56" s="16">
        <f t="shared" si="7"/>
        <v>76.94079147309986</v>
      </c>
    </row>
    <row r="57" spans="1:26" ht="12.75">
      <c r="A57" s="32">
        <v>48</v>
      </c>
      <c r="B57" s="51">
        <v>1.5</v>
      </c>
      <c r="C57" s="54">
        <v>2</v>
      </c>
      <c r="D57" s="18"/>
      <c r="E57" s="18"/>
      <c r="F57" s="18"/>
      <c r="G57" s="18"/>
      <c r="H57" s="35"/>
      <c r="I57" s="26"/>
      <c r="J57" s="26"/>
      <c r="K57" s="18"/>
      <c r="L57" s="18"/>
      <c r="M57" s="18"/>
      <c r="N57" s="18"/>
      <c r="O57" s="18"/>
      <c r="P57" s="25"/>
      <c r="Q57" s="25"/>
      <c r="S57" s="11">
        <v>5.973</v>
      </c>
      <c r="T57" s="11">
        <v>6.025</v>
      </c>
      <c r="U57" s="16">
        <f t="shared" si="4"/>
        <v>75.14795842589372</v>
      </c>
      <c r="V57" s="16">
        <f t="shared" si="5"/>
        <v>73.85639634755259</v>
      </c>
      <c r="W57" s="11">
        <v>5.964</v>
      </c>
      <c r="X57" s="11">
        <v>5.987</v>
      </c>
      <c r="Y57" s="16">
        <f t="shared" si="6"/>
        <v>75.37493425970185</v>
      </c>
      <c r="Z57" s="16">
        <f t="shared" si="7"/>
        <v>74.79691739160913</v>
      </c>
    </row>
    <row r="58" spans="1:26" ht="12.75">
      <c r="A58" s="32">
        <v>49</v>
      </c>
      <c r="B58" s="51">
        <v>1.3</v>
      </c>
      <c r="C58" s="54">
        <v>2</v>
      </c>
      <c r="D58" s="18"/>
      <c r="E58" s="18"/>
      <c r="F58" s="18"/>
      <c r="G58" s="18"/>
      <c r="H58" s="35"/>
      <c r="I58" s="26"/>
      <c r="J58" s="26"/>
      <c r="K58" s="18"/>
      <c r="L58" s="18"/>
      <c r="M58" s="18"/>
      <c r="N58" s="18"/>
      <c r="O58" s="18"/>
      <c r="P58" s="25"/>
      <c r="Q58" s="25"/>
      <c r="S58" s="11">
        <v>6.008</v>
      </c>
      <c r="T58" s="11">
        <v>6.018</v>
      </c>
      <c r="U58" s="16">
        <f t="shared" si="4"/>
        <v>74.27494996861367</v>
      </c>
      <c r="V58" s="16">
        <f t="shared" si="5"/>
        <v>74.0283124169056</v>
      </c>
      <c r="W58" s="11">
        <v>5.985</v>
      </c>
      <c r="X58" s="11">
        <v>5.941</v>
      </c>
      <c r="Y58" s="16">
        <f t="shared" si="6"/>
        <v>74.84691532964621</v>
      </c>
      <c r="Z58" s="16">
        <f t="shared" si="7"/>
        <v>75.95967732140772</v>
      </c>
    </row>
    <row r="59" spans="1:26" ht="12.75">
      <c r="A59" s="32">
        <v>50</v>
      </c>
      <c r="B59" s="51">
        <v>1.8</v>
      </c>
      <c r="C59" s="54">
        <v>1.9</v>
      </c>
      <c r="D59" s="18"/>
      <c r="E59" s="18"/>
      <c r="F59" s="18"/>
      <c r="G59" s="18"/>
      <c r="H59" s="35"/>
      <c r="I59" s="26"/>
      <c r="J59" s="26"/>
      <c r="K59" s="18"/>
      <c r="L59" s="18"/>
      <c r="M59" s="18"/>
      <c r="N59" s="18"/>
      <c r="O59" s="18"/>
      <c r="P59" s="25"/>
      <c r="Q59" s="25"/>
      <c r="S59" s="11">
        <v>5.982</v>
      </c>
      <c r="T59" s="11">
        <v>6.038</v>
      </c>
      <c r="U59" s="16">
        <f t="shared" si="4"/>
        <v>74.92200628587749</v>
      </c>
      <c r="V59" s="16">
        <f t="shared" si="5"/>
        <v>73.53870851900305</v>
      </c>
      <c r="W59" s="11">
        <v>5.966</v>
      </c>
      <c r="X59" s="11">
        <v>5.897</v>
      </c>
      <c r="Y59" s="16">
        <f t="shared" si="6"/>
        <v>75.32440640172163</v>
      </c>
      <c r="Z59" s="16">
        <f t="shared" si="7"/>
        <v>77.09744048204473</v>
      </c>
    </row>
    <row r="60" spans="1:26" ht="12.75">
      <c r="A60" s="32">
        <v>51</v>
      </c>
      <c r="B60" s="51">
        <v>1.7</v>
      </c>
      <c r="C60" s="54">
        <v>1.8</v>
      </c>
      <c r="D60" s="18"/>
      <c r="E60" s="18"/>
      <c r="F60" s="18"/>
      <c r="G60" s="18"/>
      <c r="H60" s="35"/>
      <c r="I60" s="26"/>
      <c r="J60" s="26"/>
      <c r="K60" s="18"/>
      <c r="L60" s="18"/>
      <c r="M60" s="18"/>
      <c r="N60" s="18"/>
      <c r="O60" s="18"/>
      <c r="P60" s="25"/>
      <c r="Q60" s="25"/>
      <c r="S60" s="11">
        <v>5.959</v>
      </c>
      <c r="T60" s="11">
        <v>6.005</v>
      </c>
      <c r="U60" s="16">
        <f t="shared" si="4"/>
        <v>75.50147655969866</v>
      </c>
      <c r="V60" s="16">
        <f t="shared" si="5"/>
        <v>74.34918161215576</v>
      </c>
      <c r="W60" s="11">
        <v>5.94</v>
      </c>
      <c r="X60" s="11">
        <v>5.958</v>
      </c>
      <c r="Y60" s="16">
        <f t="shared" si="6"/>
        <v>75.98525512316986</v>
      </c>
      <c r="Z60" s="16">
        <f t="shared" si="7"/>
        <v>75.52682325748395</v>
      </c>
    </row>
    <row r="61" spans="1:26" ht="12.75">
      <c r="A61" s="32">
        <v>52</v>
      </c>
      <c r="B61" s="51">
        <v>3.5</v>
      </c>
      <c r="C61" s="54">
        <v>2.1</v>
      </c>
      <c r="D61" s="18"/>
      <c r="E61" s="18"/>
      <c r="F61" s="18"/>
      <c r="G61" s="18"/>
      <c r="H61" s="35"/>
      <c r="I61" s="26"/>
      <c r="J61" s="26"/>
      <c r="K61" s="18"/>
      <c r="L61" s="18"/>
      <c r="M61" s="18"/>
      <c r="N61" s="18"/>
      <c r="O61" s="18"/>
      <c r="P61" s="25"/>
      <c r="Q61" s="25"/>
      <c r="S61" s="11">
        <v>6.947</v>
      </c>
      <c r="T61" s="11">
        <v>6.019</v>
      </c>
      <c r="U61" s="15">
        <f t="shared" si="4"/>
        <v>55.553012956410996</v>
      </c>
      <c r="V61" s="16">
        <f t="shared" si="5"/>
        <v>74.00371625047781</v>
      </c>
      <c r="W61" s="11">
        <v>5.985</v>
      </c>
      <c r="X61" s="11">
        <v>5.925</v>
      </c>
      <c r="Y61" s="16">
        <f t="shared" si="6"/>
        <v>74.84691532964621</v>
      </c>
      <c r="Z61" s="16">
        <f t="shared" si="7"/>
        <v>76.37047759907072</v>
      </c>
    </row>
    <row r="62" spans="1:26" ht="12.75">
      <c r="A62" s="32">
        <v>53</v>
      </c>
      <c r="B62" s="51">
        <v>1.7</v>
      </c>
      <c r="C62" s="54">
        <v>2</v>
      </c>
      <c r="D62" s="18"/>
      <c r="E62" s="18"/>
      <c r="F62" s="18"/>
      <c r="G62" s="18"/>
      <c r="H62" s="35"/>
      <c r="I62" s="26"/>
      <c r="J62" s="26"/>
      <c r="K62" s="18"/>
      <c r="L62" s="18"/>
      <c r="M62" s="18"/>
      <c r="N62" s="18"/>
      <c r="O62" s="18"/>
      <c r="P62" s="25"/>
      <c r="Q62" s="25"/>
      <c r="S62" s="11">
        <v>5.974</v>
      </c>
      <c r="T62" s="11">
        <v>5.974</v>
      </c>
      <c r="U62" s="16">
        <f t="shared" si="4"/>
        <v>75.12280219260239</v>
      </c>
      <c r="V62" s="16">
        <f t="shared" si="5"/>
        <v>75.12280219260239</v>
      </c>
      <c r="W62" s="11">
        <v>5.958</v>
      </c>
      <c r="X62" s="11">
        <v>5.888</v>
      </c>
      <c r="Y62" s="16">
        <f t="shared" si="6"/>
        <v>75.52682325748395</v>
      </c>
      <c r="Z62" s="16">
        <f t="shared" si="7"/>
        <v>77.33331251707244</v>
      </c>
    </row>
    <row r="63" spans="1:26" ht="12.75">
      <c r="A63" s="32">
        <v>54</v>
      </c>
      <c r="B63" s="51">
        <v>1.3</v>
      </c>
      <c r="C63" s="54">
        <v>33.1</v>
      </c>
      <c r="D63" s="18"/>
      <c r="E63" s="18"/>
      <c r="F63" s="18"/>
      <c r="G63" s="18"/>
      <c r="H63" s="35"/>
      <c r="I63" s="26"/>
      <c r="J63" s="26"/>
      <c r="K63" s="18"/>
      <c r="L63" s="18"/>
      <c r="M63" s="18"/>
      <c r="N63" s="18"/>
      <c r="O63" s="18"/>
      <c r="P63" s="25"/>
      <c r="Q63" s="25"/>
      <c r="S63" s="11">
        <v>5.991</v>
      </c>
      <c r="T63" s="11">
        <v>6.016</v>
      </c>
      <c r="U63" s="16">
        <f t="shared" si="4"/>
        <v>74.69707169288615</v>
      </c>
      <c r="V63" s="16">
        <f t="shared" si="5"/>
        <v>74.07754155098473</v>
      </c>
      <c r="W63" s="11">
        <v>5.978</v>
      </c>
      <c r="X63" s="11">
        <v>5.986</v>
      </c>
      <c r="Y63" s="16">
        <f t="shared" si="6"/>
        <v>75.02230347182103</v>
      </c>
      <c r="Z63" s="16">
        <f t="shared" si="7"/>
        <v>74.82191009626864</v>
      </c>
    </row>
    <row r="64" spans="1:26" ht="12.75">
      <c r="A64" s="32">
        <v>55</v>
      </c>
      <c r="B64" s="51">
        <v>1.7</v>
      </c>
      <c r="C64" s="54">
        <v>2</v>
      </c>
      <c r="D64" s="18"/>
      <c r="E64" s="18"/>
      <c r="F64" s="18"/>
      <c r="G64" s="18"/>
      <c r="H64" s="35"/>
      <c r="I64" s="26"/>
      <c r="J64" s="26"/>
      <c r="K64" s="18"/>
      <c r="L64" s="18"/>
      <c r="M64" s="18"/>
      <c r="N64" s="18"/>
      <c r="O64" s="18"/>
      <c r="P64" s="25"/>
      <c r="Q64" s="25"/>
      <c r="S64" s="11">
        <v>5.95</v>
      </c>
      <c r="T64" s="11">
        <v>5.985</v>
      </c>
      <c r="U64" s="16">
        <f t="shared" si="4"/>
        <v>75.7300571333628</v>
      </c>
      <c r="V64" s="16">
        <f t="shared" si="5"/>
        <v>74.84691532964621</v>
      </c>
      <c r="W64" s="11">
        <v>5.931</v>
      </c>
      <c r="X64" s="11">
        <v>5.894</v>
      </c>
      <c r="Y64" s="16">
        <f t="shared" si="6"/>
        <v>76.21603784566396</v>
      </c>
      <c r="Z64" s="16">
        <f t="shared" si="7"/>
        <v>77.17594444690367</v>
      </c>
    </row>
    <row r="65" spans="1:26" ht="12.75">
      <c r="A65" s="32">
        <v>56</v>
      </c>
      <c r="B65" s="51">
        <v>1.4</v>
      </c>
      <c r="C65" s="54">
        <v>0.9</v>
      </c>
      <c r="D65" s="18"/>
      <c r="E65" s="18"/>
      <c r="F65" s="18"/>
      <c r="G65" s="18"/>
      <c r="H65" s="35"/>
      <c r="I65" s="26"/>
      <c r="J65" s="26"/>
      <c r="K65" s="18"/>
      <c r="L65" s="18"/>
      <c r="M65" s="18"/>
      <c r="N65" s="18"/>
      <c r="O65" s="18"/>
      <c r="P65" s="25"/>
      <c r="Q65" s="25"/>
      <c r="S65" s="11">
        <v>5.983</v>
      </c>
      <c r="T65" s="11">
        <v>6.009</v>
      </c>
      <c r="U65" s="16">
        <f t="shared" si="4"/>
        <v>74.89696341606464</v>
      </c>
      <c r="V65" s="16">
        <f t="shared" si="5"/>
        <v>74.25023079082703</v>
      </c>
      <c r="W65" s="11">
        <v>5.981</v>
      </c>
      <c r="X65" s="11">
        <v>6.005</v>
      </c>
      <c r="Y65" s="16">
        <f t="shared" si="6"/>
        <v>74.9470617179525</v>
      </c>
      <c r="Z65" s="16">
        <f t="shared" si="7"/>
        <v>74.34918161215576</v>
      </c>
    </row>
    <row r="66" spans="1:26" ht="12.75">
      <c r="A66" s="32">
        <v>57</v>
      </c>
      <c r="B66" s="51">
        <v>2</v>
      </c>
      <c r="C66" s="54">
        <v>1.8</v>
      </c>
      <c r="D66" s="18"/>
      <c r="E66" s="18"/>
      <c r="F66" s="18"/>
      <c r="G66" s="18"/>
      <c r="H66" s="35"/>
      <c r="I66" s="26"/>
      <c r="J66" s="26"/>
      <c r="K66" s="18"/>
      <c r="L66" s="18"/>
      <c r="M66" s="18"/>
      <c r="N66" s="18"/>
      <c r="O66" s="18"/>
      <c r="P66" s="25"/>
      <c r="Q66" s="25"/>
      <c r="S66" s="11">
        <v>5.989</v>
      </c>
      <c r="T66" s="11">
        <v>6.039</v>
      </c>
      <c r="U66" s="16">
        <f t="shared" si="4"/>
        <v>74.74696953497723</v>
      </c>
      <c r="V66" s="16">
        <f t="shared" si="5"/>
        <v>73.51435593749304</v>
      </c>
      <c r="W66" s="11">
        <v>5.954</v>
      </c>
      <c r="X66" s="11">
        <v>5.994</v>
      </c>
      <c r="Y66" s="16">
        <f t="shared" si="6"/>
        <v>75.62833779341871</v>
      </c>
      <c r="Z66" s="16">
        <f t="shared" si="7"/>
        <v>74.6223185610223</v>
      </c>
    </row>
    <row r="67" spans="1:26" ht="12.75">
      <c r="A67" s="32">
        <v>58</v>
      </c>
      <c r="B67" s="51">
        <v>1.7</v>
      </c>
      <c r="C67" s="54">
        <v>1.9</v>
      </c>
      <c r="D67" s="18"/>
      <c r="E67" s="18"/>
      <c r="F67" s="18"/>
      <c r="G67" s="18"/>
      <c r="H67" s="35"/>
      <c r="I67" s="26"/>
      <c r="J67" s="26"/>
      <c r="K67" s="18"/>
      <c r="L67" s="18"/>
      <c r="M67" s="18"/>
      <c r="N67" s="18"/>
      <c r="O67" s="18"/>
      <c r="P67" s="25"/>
      <c r="Q67" s="25"/>
      <c r="S67" s="11">
        <v>5.973</v>
      </c>
      <c r="T67" s="11">
        <v>6.016</v>
      </c>
      <c r="U67" s="16">
        <f t="shared" si="4"/>
        <v>75.14795842589372</v>
      </c>
      <c r="V67" s="16">
        <f t="shared" si="5"/>
        <v>74.07754155098473</v>
      </c>
      <c r="W67" s="11">
        <v>5.95</v>
      </c>
      <c r="X67" s="11">
        <v>5.988</v>
      </c>
      <c r="Y67" s="16">
        <f t="shared" si="6"/>
        <v>75.7300571333628</v>
      </c>
      <c r="Z67" s="16">
        <f t="shared" si="7"/>
        <v>74.77193720729916</v>
      </c>
    </row>
    <row r="68" spans="1:26" ht="12.75">
      <c r="A68" s="32">
        <v>59</v>
      </c>
      <c r="B68" s="51">
        <v>1.8</v>
      </c>
      <c r="C68" s="54">
        <v>1.5</v>
      </c>
      <c r="D68" s="18"/>
      <c r="E68" s="18"/>
      <c r="F68" s="18"/>
      <c r="G68" s="18"/>
      <c r="H68" s="35"/>
      <c r="I68" s="26"/>
      <c r="J68" s="26"/>
      <c r="K68" s="18"/>
      <c r="L68" s="18"/>
      <c r="M68" s="18"/>
      <c r="N68" s="18"/>
      <c r="O68" s="18"/>
      <c r="P68" s="25"/>
      <c r="Q68" s="25"/>
      <c r="S68" s="11">
        <v>5.942</v>
      </c>
      <c r="T68" s="11">
        <v>5.966</v>
      </c>
      <c r="U68" s="16">
        <f t="shared" si="4"/>
        <v>75.93411243229251</v>
      </c>
      <c r="V68" s="16">
        <f t="shared" si="5"/>
        <v>75.32440640172163</v>
      </c>
      <c r="W68" s="11">
        <v>5.909</v>
      </c>
      <c r="X68" s="11">
        <v>5.935</v>
      </c>
      <c r="Y68" s="16">
        <f t="shared" si="6"/>
        <v>76.78461940616977</v>
      </c>
      <c r="Z68" s="16">
        <f t="shared" si="7"/>
        <v>76.113338126357</v>
      </c>
    </row>
    <row r="69" spans="1:26" ht="12.75">
      <c r="A69" s="32">
        <v>60</v>
      </c>
      <c r="B69" s="51">
        <v>1.7</v>
      </c>
      <c r="C69" s="54">
        <v>1.6</v>
      </c>
      <c r="D69" s="18"/>
      <c r="E69" s="18"/>
      <c r="F69" s="18"/>
      <c r="G69" s="18"/>
      <c r="H69" s="35"/>
      <c r="I69" s="26"/>
      <c r="J69" s="26"/>
      <c r="K69" s="18"/>
      <c r="L69" s="18"/>
      <c r="M69" s="18"/>
      <c r="N69" s="18"/>
      <c r="O69" s="18"/>
      <c r="P69" s="25"/>
      <c r="Q69" s="25"/>
      <c r="S69" s="11">
        <v>5.959</v>
      </c>
      <c r="T69" s="11">
        <v>6.036</v>
      </c>
      <c r="U69" s="16">
        <f t="shared" si="4"/>
        <v>75.50147655969866</v>
      </c>
      <c r="V69" s="16">
        <f t="shared" si="5"/>
        <v>73.58744999804236</v>
      </c>
      <c r="W69" s="11">
        <v>5.947</v>
      </c>
      <c r="X69" s="11">
        <v>6.014</v>
      </c>
      <c r="Y69" s="16">
        <f t="shared" si="6"/>
        <v>75.80648137251727</v>
      </c>
      <c r="Z69" s="16">
        <f t="shared" si="7"/>
        <v>74.12681980776361</v>
      </c>
    </row>
    <row r="70" spans="1:26" ht="12.75">
      <c r="A70" s="32">
        <v>61</v>
      </c>
      <c r="B70" s="51">
        <v>1.7</v>
      </c>
      <c r="C70" s="54">
        <v>1.8</v>
      </c>
      <c r="D70" s="18"/>
      <c r="E70" s="19"/>
      <c r="F70" s="18"/>
      <c r="G70" s="18"/>
      <c r="H70" s="35"/>
      <c r="I70" s="26"/>
      <c r="J70" s="26"/>
      <c r="K70" s="18"/>
      <c r="L70" s="18"/>
      <c r="M70" s="18"/>
      <c r="N70" s="18"/>
      <c r="O70" s="18"/>
      <c r="P70" s="25"/>
      <c r="Q70" s="25"/>
      <c r="S70" s="11">
        <v>5.934</v>
      </c>
      <c r="T70" s="11">
        <v>5.947</v>
      </c>
      <c r="U70" s="16">
        <f t="shared" si="4"/>
        <v>76.13899358690674</v>
      </c>
      <c r="V70" s="16">
        <f t="shared" si="5"/>
        <v>75.80648137251727</v>
      </c>
      <c r="W70" s="11">
        <v>5.927</v>
      </c>
      <c r="X70" s="11">
        <v>5.814</v>
      </c>
      <c r="Y70" s="16">
        <f t="shared" si="6"/>
        <v>76.31894556437092</v>
      </c>
      <c r="Z70" s="16">
        <f t="shared" si="7"/>
        <v>79.31442152146768</v>
      </c>
    </row>
    <row r="71" spans="1:26" ht="12.75">
      <c r="A71" s="32">
        <v>62</v>
      </c>
      <c r="B71" s="51">
        <v>1.3</v>
      </c>
      <c r="C71" s="54">
        <v>1.7</v>
      </c>
      <c r="D71" s="18"/>
      <c r="E71" s="18"/>
      <c r="F71" s="18"/>
      <c r="G71" s="18"/>
      <c r="H71" s="35"/>
      <c r="I71" s="26"/>
      <c r="J71" s="26"/>
      <c r="K71" s="18"/>
      <c r="L71" s="18"/>
      <c r="M71" s="18"/>
      <c r="N71" s="18"/>
      <c r="O71" s="18"/>
      <c r="P71" s="25"/>
      <c r="Q71" s="25"/>
      <c r="S71" s="11">
        <v>5.998</v>
      </c>
      <c r="T71" s="11">
        <v>5.938</v>
      </c>
      <c r="U71" s="16">
        <f t="shared" si="4"/>
        <v>74.52282214733678</v>
      </c>
      <c r="V71" s="16">
        <f t="shared" si="5"/>
        <v>76.03644949943276</v>
      </c>
      <c r="W71" s="11">
        <v>5.969</v>
      </c>
      <c r="X71" s="11">
        <v>5.854</v>
      </c>
      <c r="Y71" s="16">
        <f t="shared" si="6"/>
        <v>75.24870982524234</v>
      </c>
      <c r="Z71" s="16">
        <f t="shared" si="7"/>
        <v>78.23422409901256</v>
      </c>
    </row>
    <row r="72" spans="1:17" ht="13.5" thickBot="1">
      <c r="A72" s="33">
        <v>63</v>
      </c>
      <c r="B72" s="52">
        <v>1.5</v>
      </c>
      <c r="C72" s="55">
        <v>1.7</v>
      </c>
      <c r="D72" s="30"/>
      <c r="E72" s="30"/>
      <c r="F72" s="30"/>
      <c r="G72" s="30"/>
      <c r="H72" s="37"/>
      <c r="I72" s="31"/>
      <c r="J72" s="26"/>
      <c r="K72" s="18"/>
      <c r="L72" s="18"/>
      <c r="M72" s="18"/>
      <c r="N72" s="18"/>
      <c r="O72" s="18"/>
      <c r="P72" s="25"/>
      <c r="Q72" s="25"/>
    </row>
    <row r="74" spans="1:11" ht="12.75">
      <c r="A74" s="22" t="s">
        <v>17</v>
      </c>
      <c r="B74" s="56">
        <f>AVERAGE(B9:B72)</f>
        <v>1.678125</v>
      </c>
      <c r="C74" s="56">
        <f>AVERAGE(C9:C72)</f>
        <v>4.223437499999999</v>
      </c>
      <c r="E74" s="11" t="e">
        <f>AVERAGE(E9:E72)</f>
        <v>#DIV/0!</v>
      </c>
      <c r="F74" s="11" t="e">
        <f>AVERAGE(F9:F72)</f>
        <v>#DIV/0!</v>
      </c>
      <c r="G74" s="11"/>
      <c r="H74" s="11" t="e">
        <f>AVERAGE(H9:H72)</f>
        <v>#DIV/0!</v>
      </c>
      <c r="I74" s="11" t="e">
        <f>AVERAGE(I9:I72)</f>
        <v>#DIV/0!</v>
      </c>
      <c r="J74" s="11" t="e">
        <f>AVERAGE(J9:J72)</f>
        <v>#DIV/0!</v>
      </c>
      <c r="K74" s="11"/>
    </row>
    <row r="75" spans="1:11" ht="12.75">
      <c r="A75" s="23" t="s">
        <v>18</v>
      </c>
      <c r="B75" s="56">
        <f>STDEVP(B9:B72)</f>
        <v>1.2579085755232762</v>
      </c>
      <c r="C75" s="56">
        <f>STDEVP(C9:C72)</f>
        <v>14.058446551222996</v>
      </c>
      <c r="E75" s="11" t="e">
        <f>STDEVP(E9:E72)</f>
        <v>#DIV/0!</v>
      </c>
      <c r="F75" s="11" t="e">
        <f>STDEVP(F9:F72)</f>
        <v>#DIV/0!</v>
      </c>
      <c r="G75" s="11"/>
      <c r="H75" s="11" t="e">
        <f>STDEVP(H9:H72)</f>
        <v>#DIV/0!</v>
      </c>
      <c r="I75" s="11" t="e">
        <f>STDEVP(I9:I72)</f>
        <v>#DIV/0!</v>
      </c>
      <c r="J75" s="11" t="e">
        <f>STDEVP(J9:J72)</f>
        <v>#DIV/0!</v>
      </c>
      <c r="K75" s="11"/>
    </row>
    <row r="76" spans="1:11" ht="12.75">
      <c r="A76" s="22" t="s">
        <v>19</v>
      </c>
      <c r="B76" s="56">
        <f>MAX(B9:B72)</f>
        <v>7.8</v>
      </c>
      <c r="C76" s="56">
        <f>MAX(C9:C72)</f>
        <v>110</v>
      </c>
      <c r="E76" s="11">
        <f>MAX(E9:E72)</f>
        <v>0</v>
      </c>
      <c r="F76" s="11">
        <f>MAX(F9:F72)</f>
        <v>0</v>
      </c>
      <c r="G76" s="11"/>
      <c r="H76" s="11">
        <f>MAX(H9:H72)</f>
        <v>0</v>
      </c>
      <c r="I76" s="11">
        <f>MAX(I9:I72)</f>
        <v>0</v>
      </c>
      <c r="J76" s="11">
        <f>MAX(J9:J72)</f>
        <v>0</v>
      </c>
      <c r="K76" s="11"/>
    </row>
    <row r="77" spans="1:11" ht="12.75">
      <c r="A77" s="22" t="s">
        <v>20</v>
      </c>
      <c r="B77" s="56">
        <f>MIN(B9:B72)</f>
        <v>0.4</v>
      </c>
      <c r="C77" s="56">
        <f>MIN(C9:C72)</f>
        <v>0.9</v>
      </c>
      <c r="E77" s="11">
        <f>MIN(E9:E72)</f>
        <v>0</v>
      </c>
      <c r="F77" s="11">
        <f>MIN(F9:F72)</f>
        <v>0</v>
      </c>
      <c r="G77" s="11"/>
      <c r="H77" s="11">
        <f>MIN(H9:H72)</f>
        <v>0</v>
      </c>
      <c r="I77" s="11">
        <f>MIN(I9:I72)</f>
        <v>0</v>
      </c>
      <c r="J77" s="11">
        <f>MIN(J9:J72)</f>
        <v>0</v>
      </c>
      <c r="K77" s="11"/>
    </row>
  </sheetData>
  <mergeCells count="2">
    <mergeCell ref="D2:E2"/>
    <mergeCell ref="B6:H6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61">
      <selection activeCell="G90" sqref="G90"/>
    </sheetView>
  </sheetViews>
  <sheetFormatPr defaultColWidth="11.421875" defaultRowHeight="12.75"/>
  <sheetData>
    <row r="1" spans="4:7" ht="15.75">
      <c r="D1" s="1" t="s">
        <v>0</v>
      </c>
      <c r="E1" s="2">
        <v>0.41891146057248074</v>
      </c>
      <c r="F1" s="2"/>
      <c r="G1" s="2"/>
    </row>
    <row r="2" spans="4:7" ht="12.75">
      <c r="D2" s="1" t="s">
        <v>33</v>
      </c>
      <c r="E2" s="57">
        <v>80</v>
      </c>
      <c r="F2" s="17"/>
      <c r="G2" s="17"/>
    </row>
    <row r="3" spans="4:5" ht="13.5">
      <c r="D3" s="117" t="s">
        <v>1</v>
      </c>
      <c r="E3" s="117"/>
    </row>
    <row r="5" spans="1:8" ht="13.5" thickBot="1">
      <c r="A5" s="58" t="s">
        <v>29</v>
      </c>
      <c r="B5" s="126" t="s">
        <v>37</v>
      </c>
      <c r="C5" s="127"/>
      <c r="D5" s="7"/>
      <c r="E5" s="7"/>
      <c r="F5" s="7"/>
      <c r="G5" s="7"/>
      <c r="H5" s="7"/>
    </row>
    <row r="6" spans="1:15" ht="14.25" thickBot="1" thickTop="1">
      <c r="A6" s="59" t="s">
        <v>23</v>
      </c>
      <c r="B6" s="128" t="s">
        <v>27</v>
      </c>
      <c r="C6" s="129"/>
      <c r="D6" s="129"/>
      <c r="E6" s="129"/>
      <c r="F6" s="129"/>
      <c r="G6" s="129"/>
      <c r="H6" s="130"/>
      <c r="I6" s="128" t="s">
        <v>38</v>
      </c>
      <c r="J6" s="129"/>
      <c r="K6" s="129"/>
      <c r="L6" s="129"/>
      <c r="M6" s="129"/>
      <c r="N6" s="129"/>
      <c r="O6" s="130"/>
    </row>
    <row r="7" spans="1:15" ht="13.5" thickBot="1">
      <c r="A7" s="60" t="s">
        <v>26</v>
      </c>
      <c r="B7" s="49"/>
      <c r="C7" s="49">
        <v>38142</v>
      </c>
      <c r="D7" s="40"/>
      <c r="E7" s="41"/>
      <c r="F7" s="49">
        <v>38142</v>
      </c>
      <c r="G7" s="40"/>
      <c r="H7" s="42"/>
      <c r="I7" s="49"/>
      <c r="J7" s="49">
        <v>38147</v>
      </c>
      <c r="K7" s="40"/>
      <c r="L7" s="41"/>
      <c r="M7" s="49">
        <v>38147</v>
      </c>
      <c r="N7" s="40"/>
      <c r="O7" s="42"/>
    </row>
    <row r="8" spans="1:15" ht="14.25" thickBot="1">
      <c r="A8" s="61" t="s">
        <v>3</v>
      </c>
      <c r="B8" s="46" t="s">
        <v>4</v>
      </c>
      <c r="C8" s="47" t="s">
        <v>6</v>
      </c>
      <c r="D8" s="47" t="s">
        <v>8</v>
      </c>
      <c r="E8" s="47" t="s">
        <v>5</v>
      </c>
      <c r="F8" s="47" t="s">
        <v>7</v>
      </c>
      <c r="G8" s="47" t="s">
        <v>9</v>
      </c>
      <c r="H8" s="48" t="s">
        <v>30</v>
      </c>
      <c r="I8" s="46" t="s">
        <v>4</v>
      </c>
      <c r="J8" s="47" t="s">
        <v>6</v>
      </c>
      <c r="K8" s="62" t="s">
        <v>8</v>
      </c>
      <c r="L8" s="63" t="s">
        <v>5</v>
      </c>
      <c r="M8" s="47" t="s">
        <v>7</v>
      </c>
      <c r="N8" s="47" t="s">
        <v>9</v>
      </c>
      <c r="O8" s="48" t="s">
        <v>30</v>
      </c>
    </row>
    <row r="9" spans="1:15" ht="12.75">
      <c r="A9" s="64">
        <v>0</v>
      </c>
      <c r="B9" s="50">
        <v>3.5</v>
      </c>
      <c r="C9" s="53">
        <v>5.974</v>
      </c>
      <c r="D9" s="65">
        <f>$E$1*($E$2/C9)^2</f>
        <v>75.12280219260239</v>
      </c>
      <c r="E9" s="66">
        <v>20.1</v>
      </c>
      <c r="F9" s="53">
        <v>5.826</v>
      </c>
      <c r="G9" s="65">
        <f>$E$1*($E$2/F9)^2</f>
        <v>78.98802507126737</v>
      </c>
      <c r="H9" s="67"/>
      <c r="I9" s="106"/>
      <c r="J9" s="107">
        <v>5.901</v>
      </c>
      <c r="K9" s="110">
        <f>$E$1*($E$2/J9)^2</f>
        <v>76.99295472005818</v>
      </c>
      <c r="L9" s="106"/>
      <c r="M9" s="107">
        <v>5.957</v>
      </c>
      <c r="N9" s="110">
        <f>$E$1*($E$2/M9)^2</f>
        <v>75.55218272117084</v>
      </c>
      <c r="O9" s="111"/>
    </row>
    <row r="10" spans="1:15" ht="12.75">
      <c r="A10" s="68">
        <v>1</v>
      </c>
      <c r="B10" s="51">
        <v>2.9</v>
      </c>
      <c r="C10" s="54">
        <v>5.965</v>
      </c>
      <c r="D10" s="65">
        <f aca="true" t="shared" si="0" ref="D10:D72">$E$1*($E$2/C10)^2</f>
        <v>75.34966397767016</v>
      </c>
      <c r="E10" s="69">
        <v>1.6</v>
      </c>
      <c r="F10" s="54">
        <v>5.515</v>
      </c>
      <c r="G10" s="65">
        <f aca="true" t="shared" si="1" ref="G10:G71">$E$1*($E$2/F10)^2</f>
        <v>88.14774007635575</v>
      </c>
      <c r="H10" s="70"/>
      <c r="I10" s="108"/>
      <c r="J10" s="109">
        <v>5.941</v>
      </c>
      <c r="K10" s="110">
        <f aca="true" t="shared" si="2" ref="K10:K72">$E$1*($E$2/J10)^2</f>
        <v>75.95967732140772</v>
      </c>
      <c r="L10" s="108"/>
      <c r="M10" s="109">
        <v>5.951</v>
      </c>
      <c r="N10" s="110">
        <f aca="true" t="shared" si="3" ref="N10:N72">$E$1*($E$2/M10)^2</f>
        <v>75.70460806788394</v>
      </c>
      <c r="O10" s="112"/>
    </row>
    <row r="11" spans="1:15" ht="12.75">
      <c r="A11" s="68">
        <v>2</v>
      </c>
      <c r="B11" s="51">
        <v>1.9</v>
      </c>
      <c r="C11" s="54">
        <v>5.961</v>
      </c>
      <c r="D11" s="65">
        <f t="shared" si="0"/>
        <v>75.45082142757191</v>
      </c>
      <c r="E11" s="69">
        <v>1.6</v>
      </c>
      <c r="F11" s="54">
        <v>5.655</v>
      </c>
      <c r="G11" s="65">
        <f t="shared" si="1"/>
        <v>83.83724480855426</v>
      </c>
      <c r="H11" s="70"/>
      <c r="I11" s="108"/>
      <c r="J11" s="109">
        <v>5.941</v>
      </c>
      <c r="K11" s="110">
        <f t="shared" si="2"/>
        <v>75.95967732140772</v>
      </c>
      <c r="L11" s="108"/>
      <c r="M11" s="109">
        <v>5.973</v>
      </c>
      <c r="N11" s="110">
        <f t="shared" si="3"/>
        <v>75.14795842589372</v>
      </c>
      <c r="O11" s="112"/>
    </row>
    <row r="12" spans="1:15" ht="12.75">
      <c r="A12" s="68">
        <v>3</v>
      </c>
      <c r="B12" s="51">
        <v>1.4</v>
      </c>
      <c r="C12" s="54">
        <v>5.961</v>
      </c>
      <c r="D12" s="65">
        <f t="shared" si="0"/>
        <v>75.45082142757191</v>
      </c>
      <c r="E12" s="69">
        <v>1.6</v>
      </c>
      <c r="F12" s="54">
        <v>5.873</v>
      </c>
      <c r="G12" s="65">
        <f t="shared" si="1"/>
        <v>77.72884496819192</v>
      </c>
      <c r="H12" s="70"/>
      <c r="I12" s="108"/>
      <c r="J12" s="109">
        <v>5.942</v>
      </c>
      <c r="K12" s="110">
        <f t="shared" si="2"/>
        <v>75.93411243229251</v>
      </c>
      <c r="L12" s="108"/>
      <c r="M12" s="109">
        <v>5.939</v>
      </c>
      <c r="N12" s="110">
        <f t="shared" si="3"/>
        <v>76.0108458462766</v>
      </c>
      <c r="O12" s="112"/>
    </row>
    <row r="13" spans="1:15" ht="12.75">
      <c r="A13" s="68">
        <v>4</v>
      </c>
      <c r="B13" s="51">
        <v>1.4</v>
      </c>
      <c r="C13" s="54">
        <v>6.024</v>
      </c>
      <c r="D13" s="65">
        <f t="shared" si="0"/>
        <v>73.88091909872344</v>
      </c>
      <c r="E13" s="69">
        <v>1.6</v>
      </c>
      <c r="F13" s="54">
        <v>5.798</v>
      </c>
      <c r="G13" s="65">
        <f t="shared" si="1"/>
        <v>79.75277327564739</v>
      </c>
      <c r="H13" s="70"/>
      <c r="I13" s="108"/>
      <c r="J13" s="109">
        <v>5.947</v>
      </c>
      <c r="K13" s="110">
        <f t="shared" si="2"/>
        <v>75.80648137251727</v>
      </c>
      <c r="L13" s="108"/>
      <c r="M13" s="109">
        <v>5.987</v>
      </c>
      <c r="N13" s="110">
        <f t="shared" si="3"/>
        <v>74.79691739160913</v>
      </c>
      <c r="O13" s="112"/>
    </row>
    <row r="14" spans="1:15" ht="12.75">
      <c r="A14" s="68">
        <v>5</v>
      </c>
      <c r="B14" s="51">
        <v>0.9</v>
      </c>
      <c r="C14" s="54">
        <v>5.974</v>
      </c>
      <c r="D14" s="65">
        <f t="shared" si="0"/>
        <v>75.12280219260239</v>
      </c>
      <c r="E14" s="69">
        <v>1.7</v>
      </c>
      <c r="F14" s="54">
        <v>5.76</v>
      </c>
      <c r="G14" s="65">
        <f t="shared" si="1"/>
        <v>80.80853791907423</v>
      </c>
      <c r="H14" s="70"/>
      <c r="I14" s="108"/>
      <c r="J14" s="109">
        <v>5.958</v>
      </c>
      <c r="K14" s="110">
        <f t="shared" si="2"/>
        <v>75.52682325748395</v>
      </c>
      <c r="L14" s="108"/>
      <c r="M14" s="109">
        <v>5.97</v>
      </c>
      <c r="N14" s="110">
        <f t="shared" si="3"/>
        <v>75.22350298852938</v>
      </c>
      <c r="O14" s="112"/>
    </row>
    <row r="15" spans="1:15" ht="12.75">
      <c r="A15" s="68">
        <v>6</v>
      </c>
      <c r="B15" s="51">
        <v>1.1</v>
      </c>
      <c r="C15" s="54">
        <v>5.963</v>
      </c>
      <c r="D15" s="65">
        <f t="shared" si="0"/>
        <v>75.40021725634078</v>
      </c>
      <c r="E15" s="69">
        <v>1.7</v>
      </c>
      <c r="F15" s="54">
        <v>5.639</v>
      </c>
      <c r="G15" s="65">
        <f t="shared" si="1"/>
        <v>84.31367642536462</v>
      </c>
      <c r="H15" s="70"/>
      <c r="I15" s="108"/>
      <c r="J15" s="109">
        <v>5.988</v>
      </c>
      <c r="K15" s="110">
        <f t="shared" si="2"/>
        <v>74.77193720729916</v>
      </c>
      <c r="L15" s="108"/>
      <c r="M15" s="109">
        <v>5.958</v>
      </c>
      <c r="N15" s="110">
        <f t="shared" si="3"/>
        <v>75.52682325748395</v>
      </c>
      <c r="O15" s="112"/>
    </row>
    <row r="16" spans="1:15" ht="12.75">
      <c r="A16" s="68">
        <v>7</v>
      </c>
      <c r="B16" s="51">
        <v>2.7</v>
      </c>
      <c r="C16" s="54">
        <v>5.972</v>
      </c>
      <c r="D16" s="65">
        <f t="shared" si="0"/>
        <v>75.17312729733277</v>
      </c>
      <c r="E16" s="69">
        <v>1.6</v>
      </c>
      <c r="F16" s="54">
        <v>5.783</v>
      </c>
      <c r="G16" s="65">
        <f t="shared" si="1"/>
        <v>80.16703683274821</v>
      </c>
      <c r="H16" s="70"/>
      <c r="I16" s="108"/>
      <c r="J16" s="109">
        <v>5.967</v>
      </c>
      <c r="K16" s="110">
        <f t="shared" si="2"/>
        <v>75.29916152333946</v>
      </c>
      <c r="L16" s="108"/>
      <c r="M16" s="109">
        <v>5.965</v>
      </c>
      <c r="N16" s="110">
        <f t="shared" si="3"/>
        <v>75.34966397767016</v>
      </c>
      <c r="O16" s="112"/>
    </row>
    <row r="17" spans="1:15" ht="12.75">
      <c r="A17" s="68">
        <v>8</v>
      </c>
      <c r="B17" s="51">
        <v>1</v>
      </c>
      <c r="C17" s="54">
        <v>5.976</v>
      </c>
      <c r="D17" s="65">
        <f t="shared" si="0"/>
        <v>75.07252760663013</v>
      </c>
      <c r="E17" s="69">
        <v>1.9</v>
      </c>
      <c r="F17" s="54">
        <v>5.89</v>
      </c>
      <c r="G17" s="65">
        <f t="shared" si="1"/>
        <v>77.28080305498591</v>
      </c>
      <c r="H17" s="70"/>
      <c r="I17" s="108"/>
      <c r="J17" s="109">
        <v>5.964</v>
      </c>
      <c r="K17" s="110">
        <f t="shared" si="2"/>
        <v>75.37493425970185</v>
      </c>
      <c r="L17" s="108"/>
      <c r="M17" s="109">
        <v>5.973</v>
      </c>
      <c r="N17" s="110">
        <f t="shared" si="3"/>
        <v>75.14795842589372</v>
      </c>
      <c r="O17" s="112"/>
    </row>
    <row r="18" spans="1:15" ht="12.75">
      <c r="A18" s="68">
        <v>9</v>
      </c>
      <c r="B18" s="51">
        <v>1.5</v>
      </c>
      <c r="C18" s="54">
        <v>5.954</v>
      </c>
      <c r="D18" s="65">
        <f t="shared" si="0"/>
        <v>75.62833779341871</v>
      </c>
      <c r="E18" s="69">
        <v>1.7</v>
      </c>
      <c r="F18" s="54">
        <v>5.891</v>
      </c>
      <c r="G18" s="65">
        <f t="shared" si="1"/>
        <v>77.25456837706068</v>
      </c>
      <c r="H18" s="70"/>
      <c r="I18" s="108"/>
      <c r="J18" s="109">
        <v>5.988</v>
      </c>
      <c r="K18" s="110">
        <f t="shared" si="2"/>
        <v>74.77193720729916</v>
      </c>
      <c r="L18" s="108"/>
      <c r="M18" s="109">
        <v>6.002</v>
      </c>
      <c r="N18" s="110">
        <f t="shared" si="3"/>
        <v>74.42352459387571</v>
      </c>
      <c r="O18" s="112"/>
    </row>
    <row r="19" spans="1:15" ht="12.75">
      <c r="A19" s="68">
        <v>10</v>
      </c>
      <c r="B19" s="51">
        <v>0.5</v>
      </c>
      <c r="C19" s="54">
        <v>5.965</v>
      </c>
      <c r="D19" s="65">
        <f t="shared" si="0"/>
        <v>75.34966397767016</v>
      </c>
      <c r="E19" s="69">
        <v>1.6</v>
      </c>
      <c r="F19" s="54">
        <v>5.839</v>
      </c>
      <c r="G19" s="65">
        <f t="shared" si="1"/>
        <v>78.63669736501932</v>
      </c>
      <c r="H19" s="70"/>
      <c r="I19" s="108"/>
      <c r="J19" s="109">
        <v>5.999</v>
      </c>
      <c r="K19" s="110">
        <f t="shared" si="2"/>
        <v>74.49797913654267</v>
      </c>
      <c r="L19" s="108"/>
      <c r="M19" s="109">
        <v>4.298</v>
      </c>
      <c r="N19" s="110">
        <f t="shared" si="3"/>
        <v>145.1340764327861</v>
      </c>
      <c r="O19" s="112"/>
    </row>
    <row r="20" spans="1:15" ht="12.75">
      <c r="A20" s="68">
        <v>11</v>
      </c>
      <c r="B20" s="51">
        <v>1</v>
      </c>
      <c r="C20" s="54">
        <v>5.985</v>
      </c>
      <c r="D20" s="65">
        <f t="shared" si="0"/>
        <v>74.84691532964621</v>
      </c>
      <c r="E20" s="69">
        <v>1.7</v>
      </c>
      <c r="F20" s="54">
        <v>5.934</v>
      </c>
      <c r="G20" s="65">
        <f t="shared" si="1"/>
        <v>76.13899358690674</v>
      </c>
      <c r="H20" s="70"/>
      <c r="I20" s="108"/>
      <c r="J20" s="109">
        <v>6.001</v>
      </c>
      <c r="K20" s="110">
        <f t="shared" si="2"/>
        <v>74.44833036808691</v>
      </c>
      <c r="L20" s="108"/>
      <c r="M20" s="109">
        <v>5.99</v>
      </c>
      <c r="N20" s="110">
        <f t="shared" si="3"/>
        <v>74.72201436628873</v>
      </c>
      <c r="O20" s="112"/>
    </row>
    <row r="21" spans="1:15" ht="12.75">
      <c r="A21" s="68">
        <v>12</v>
      </c>
      <c r="B21" s="51">
        <v>1.9</v>
      </c>
      <c r="C21" s="54">
        <v>5.994</v>
      </c>
      <c r="D21" s="65">
        <f t="shared" si="0"/>
        <v>74.6223185610223</v>
      </c>
      <c r="E21" s="69">
        <v>1.7</v>
      </c>
      <c r="F21" s="54">
        <v>5.963</v>
      </c>
      <c r="G21" s="65">
        <f t="shared" si="1"/>
        <v>75.40021725634078</v>
      </c>
      <c r="H21" s="70"/>
      <c r="I21" s="108"/>
      <c r="J21" s="109">
        <v>5.983</v>
      </c>
      <c r="K21" s="110">
        <f t="shared" si="2"/>
        <v>74.89696341606464</v>
      </c>
      <c r="L21" s="108"/>
      <c r="M21" s="109">
        <v>6.002</v>
      </c>
      <c r="N21" s="110">
        <f t="shared" si="3"/>
        <v>74.42352459387571</v>
      </c>
      <c r="O21" s="112"/>
    </row>
    <row r="22" spans="1:15" ht="12.75">
      <c r="A22" s="68">
        <v>13</v>
      </c>
      <c r="B22" s="51">
        <v>1</v>
      </c>
      <c r="C22" s="54">
        <v>5.974</v>
      </c>
      <c r="D22" s="65">
        <f t="shared" si="0"/>
        <v>75.12280219260239</v>
      </c>
      <c r="E22" s="69">
        <v>1.5</v>
      </c>
      <c r="F22" s="54">
        <v>5.982</v>
      </c>
      <c r="G22" s="65">
        <f t="shared" si="1"/>
        <v>74.92200628587749</v>
      </c>
      <c r="H22" s="70"/>
      <c r="I22" s="108"/>
      <c r="J22" s="109">
        <v>6.006</v>
      </c>
      <c r="K22" s="110">
        <f t="shared" si="2"/>
        <v>74.32442537105132</v>
      </c>
      <c r="L22" s="108"/>
      <c r="M22" s="109">
        <v>6.015</v>
      </c>
      <c r="N22" s="110">
        <f t="shared" si="3"/>
        <v>74.10217453495319</v>
      </c>
      <c r="O22" s="112"/>
    </row>
    <row r="23" spans="1:15" ht="12.75">
      <c r="A23" s="68">
        <v>14</v>
      </c>
      <c r="B23" s="51">
        <v>2.8</v>
      </c>
      <c r="C23" s="54">
        <v>5.966</v>
      </c>
      <c r="D23" s="65">
        <f t="shared" si="0"/>
        <v>75.32440640172163</v>
      </c>
      <c r="E23" s="69">
        <v>1.7</v>
      </c>
      <c r="F23" s="54">
        <v>5.968</v>
      </c>
      <c r="G23" s="65">
        <f t="shared" si="1"/>
        <v>75.2739293340139</v>
      </c>
      <c r="H23" s="70"/>
      <c r="I23" s="108"/>
      <c r="J23" s="109">
        <v>5.977</v>
      </c>
      <c r="K23" s="110">
        <f t="shared" si="2"/>
        <v>75.04740923705045</v>
      </c>
      <c r="L23" s="108"/>
      <c r="M23" s="109">
        <v>5.981</v>
      </c>
      <c r="N23" s="110">
        <f t="shared" si="3"/>
        <v>74.9470617179525</v>
      </c>
      <c r="O23" s="112"/>
    </row>
    <row r="24" spans="1:15" ht="12.75">
      <c r="A24" s="68">
        <v>15</v>
      </c>
      <c r="B24" s="51">
        <v>0.6</v>
      </c>
      <c r="C24" s="54">
        <v>5.972</v>
      </c>
      <c r="D24" s="65">
        <f t="shared" si="0"/>
        <v>75.17312729733277</v>
      </c>
      <c r="E24" s="69">
        <v>1.6</v>
      </c>
      <c r="F24" s="54">
        <v>5.937</v>
      </c>
      <c r="G24" s="65">
        <f t="shared" si="1"/>
        <v>76.06206609135059</v>
      </c>
      <c r="H24" s="70"/>
      <c r="I24" s="108"/>
      <c r="J24" s="109">
        <v>6.02</v>
      </c>
      <c r="K24" s="110">
        <f t="shared" si="2"/>
        <v>73.97913234025776</v>
      </c>
      <c r="L24" s="108"/>
      <c r="M24" s="109">
        <v>6.007</v>
      </c>
      <c r="N24" s="110">
        <f t="shared" si="3"/>
        <v>74.29968149261401</v>
      </c>
      <c r="O24" s="112"/>
    </row>
    <row r="25" spans="1:15" ht="12.75">
      <c r="A25" s="68">
        <v>16</v>
      </c>
      <c r="B25" s="51">
        <v>1.5</v>
      </c>
      <c r="C25" s="54">
        <v>5.971</v>
      </c>
      <c r="D25" s="65">
        <f t="shared" si="0"/>
        <v>75.1983088153866</v>
      </c>
      <c r="E25" s="69">
        <v>1.7</v>
      </c>
      <c r="F25" s="54">
        <v>6.011</v>
      </c>
      <c r="G25" s="65">
        <f t="shared" si="1"/>
        <v>74.20082944103605</v>
      </c>
      <c r="H25" s="70"/>
      <c r="I25" s="108"/>
      <c r="J25" s="109">
        <v>6</v>
      </c>
      <c r="K25" s="110">
        <f t="shared" si="2"/>
        <v>74.47314854621881</v>
      </c>
      <c r="L25" s="108"/>
      <c r="M25" s="109">
        <v>5.987</v>
      </c>
      <c r="N25" s="110">
        <f t="shared" si="3"/>
        <v>74.79691739160913</v>
      </c>
      <c r="O25" s="112"/>
    </row>
    <row r="26" spans="1:15" ht="12.75">
      <c r="A26" s="68">
        <v>17</v>
      </c>
      <c r="B26" s="51">
        <v>7.8</v>
      </c>
      <c r="C26" s="54">
        <v>5.981</v>
      </c>
      <c r="D26" s="65">
        <f t="shared" si="0"/>
        <v>74.9470617179525</v>
      </c>
      <c r="E26" s="69">
        <v>1.7</v>
      </c>
      <c r="F26" s="54">
        <v>5.946</v>
      </c>
      <c r="G26" s="65">
        <f t="shared" si="1"/>
        <v>75.83198182860559</v>
      </c>
      <c r="H26" s="70"/>
      <c r="I26" s="108"/>
      <c r="J26" s="109">
        <v>5.978</v>
      </c>
      <c r="K26" s="110">
        <f t="shared" si="2"/>
        <v>75.02230347182103</v>
      </c>
      <c r="L26" s="108"/>
      <c r="M26" s="109">
        <v>6.022</v>
      </c>
      <c r="N26" s="110">
        <f t="shared" si="3"/>
        <v>73.93000125588101</v>
      </c>
      <c r="O26" s="112"/>
    </row>
    <row r="27" spans="1:15" ht="12.75">
      <c r="A27" s="68">
        <v>18</v>
      </c>
      <c r="B27" s="51">
        <v>1.1</v>
      </c>
      <c r="C27" s="54">
        <v>5.996</v>
      </c>
      <c r="D27" s="65">
        <f t="shared" si="0"/>
        <v>74.57254546348322</v>
      </c>
      <c r="E27" s="69">
        <v>1.6</v>
      </c>
      <c r="F27" s="54">
        <v>5.978</v>
      </c>
      <c r="G27" s="65">
        <f t="shared" si="1"/>
        <v>75.02230347182103</v>
      </c>
      <c r="H27" s="70"/>
      <c r="I27" s="108"/>
      <c r="J27" s="109">
        <v>5.984</v>
      </c>
      <c r="K27" s="110">
        <f t="shared" si="2"/>
        <v>74.87193310011739</v>
      </c>
      <c r="L27" s="108"/>
      <c r="M27" s="109">
        <v>5.959</v>
      </c>
      <c r="N27" s="110">
        <f t="shared" si="3"/>
        <v>75.50147655969866</v>
      </c>
      <c r="O27" s="112"/>
    </row>
    <row r="28" spans="1:15" ht="12.75">
      <c r="A28" s="68">
        <v>19</v>
      </c>
      <c r="B28" s="51">
        <v>1.2</v>
      </c>
      <c r="C28" s="54">
        <v>5.967</v>
      </c>
      <c r="D28" s="65">
        <f t="shared" si="0"/>
        <v>75.29916152333946</v>
      </c>
      <c r="E28" s="69">
        <v>1.1</v>
      </c>
      <c r="F28" s="54">
        <v>5.929</v>
      </c>
      <c r="G28" s="65">
        <f t="shared" si="1"/>
        <v>76.26746567000781</v>
      </c>
      <c r="H28" s="70"/>
      <c r="I28" s="108"/>
      <c r="J28" s="109">
        <v>5.983</v>
      </c>
      <c r="K28" s="110">
        <f t="shared" si="2"/>
        <v>74.89696341606464</v>
      </c>
      <c r="L28" s="108"/>
      <c r="M28" s="109">
        <v>6.092</v>
      </c>
      <c r="N28" s="110">
        <f t="shared" si="3"/>
        <v>72.24078001568091</v>
      </c>
      <c r="O28" s="112"/>
    </row>
    <row r="29" spans="1:15" ht="12.75">
      <c r="A29" s="68">
        <v>20</v>
      </c>
      <c r="B29" s="51">
        <v>0.4</v>
      </c>
      <c r="C29" s="54">
        <v>5.959</v>
      </c>
      <c r="D29" s="65">
        <f t="shared" si="0"/>
        <v>75.50147655969866</v>
      </c>
      <c r="E29" s="69">
        <v>1.5</v>
      </c>
      <c r="F29" s="54">
        <v>5.97</v>
      </c>
      <c r="G29" s="65">
        <f t="shared" si="1"/>
        <v>75.22350298852938</v>
      </c>
      <c r="H29" s="70"/>
      <c r="I29" s="108"/>
      <c r="J29" s="109">
        <v>5.982</v>
      </c>
      <c r="K29" s="110">
        <f t="shared" si="2"/>
        <v>74.92200628587749</v>
      </c>
      <c r="L29" s="108"/>
      <c r="M29" s="109">
        <v>5.972</v>
      </c>
      <c r="N29" s="110">
        <f t="shared" si="3"/>
        <v>75.17312729733277</v>
      </c>
      <c r="O29" s="112"/>
    </row>
    <row r="30" spans="1:15" ht="12.75">
      <c r="A30" s="68">
        <v>21</v>
      </c>
      <c r="B30" s="51">
        <v>0.5</v>
      </c>
      <c r="C30" s="54">
        <v>5.959</v>
      </c>
      <c r="D30" s="65">
        <f t="shared" si="0"/>
        <v>75.50147655969866</v>
      </c>
      <c r="E30" s="69">
        <v>1.7</v>
      </c>
      <c r="F30" s="54">
        <v>5.863</v>
      </c>
      <c r="G30" s="65">
        <f t="shared" si="1"/>
        <v>77.99422150775402</v>
      </c>
      <c r="H30" s="70"/>
      <c r="I30" s="108"/>
      <c r="J30" s="109">
        <v>5.983</v>
      </c>
      <c r="K30" s="110">
        <f t="shared" si="2"/>
        <v>74.89696341606464</v>
      </c>
      <c r="L30" s="108"/>
      <c r="M30" s="109">
        <v>5.95</v>
      </c>
      <c r="N30" s="110">
        <f t="shared" si="3"/>
        <v>75.7300571333628</v>
      </c>
      <c r="O30" s="112"/>
    </row>
    <row r="31" spans="1:15" ht="12.75">
      <c r="A31" s="68">
        <v>22</v>
      </c>
      <c r="B31" s="51">
        <v>0.5</v>
      </c>
      <c r="C31" s="54">
        <v>5.936</v>
      </c>
      <c r="D31" s="65">
        <f t="shared" si="0"/>
        <v>76.08769563074969</v>
      </c>
      <c r="E31" s="69">
        <v>1.6</v>
      </c>
      <c r="F31" s="54">
        <v>5.817</v>
      </c>
      <c r="G31" s="65">
        <f t="shared" si="1"/>
        <v>79.23263300252205</v>
      </c>
      <c r="H31" s="70"/>
      <c r="I31" s="108"/>
      <c r="J31" s="109">
        <v>6.011</v>
      </c>
      <c r="K31" s="110">
        <f t="shared" si="2"/>
        <v>74.20082944103605</v>
      </c>
      <c r="L31" s="108"/>
      <c r="M31" s="109">
        <v>5.974</v>
      </c>
      <c r="N31" s="110">
        <f t="shared" si="3"/>
        <v>75.12280219260239</v>
      </c>
      <c r="O31" s="112"/>
    </row>
    <row r="32" spans="1:15" ht="12.75">
      <c r="A32" s="68">
        <v>23</v>
      </c>
      <c r="B32" s="51">
        <v>7.1</v>
      </c>
      <c r="C32" s="54">
        <v>5.953</v>
      </c>
      <c r="D32" s="65">
        <f t="shared" si="0"/>
        <v>75.65374840652575</v>
      </c>
      <c r="E32" s="69">
        <v>1.7</v>
      </c>
      <c r="F32" s="54">
        <v>5.904</v>
      </c>
      <c r="G32" s="65">
        <f t="shared" si="1"/>
        <v>76.91472972666196</v>
      </c>
      <c r="H32" s="70"/>
      <c r="I32" s="108"/>
      <c r="J32" s="109">
        <v>5.987</v>
      </c>
      <c r="K32" s="110">
        <f t="shared" si="2"/>
        <v>74.79691739160913</v>
      </c>
      <c r="L32" s="108"/>
      <c r="M32" s="109">
        <v>5.97</v>
      </c>
      <c r="N32" s="110">
        <f t="shared" si="3"/>
        <v>75.22350298852938</v>
      </c>
      <c r="O32" s="112"/>
    </row>
    <row r="33" spans="1:15" ht="12.75">
      <c r="A33" s="68">
        <v>24</v>
      </c>
      <c r="B33" s="51">
        <v>1.5</v>
      </c>
      <c r="C33" s="54">
        <v>5.957</v>
      </c>
      <c r="D33" s="65">
        <f t="shared" si="0"/>
        <v>75.55218272117084</v>
      </c>
      <c r="E33" s="69">
        <v>1.7</v>
      </c>
      <c r="F33" s="54">
        <v>5.897</v>
      </c>
      <c r="G33" s="65">
        <f t="shared" si="1"/>
        <v>77.09744048204473</v>
      </c>
      <c r="H33" s="70"/>
      <c r="I33" s="108"/>
      <c r="J33" s="109">
        <v>5.985</v>
      </c>
      <c r="K33" s="110">
        <f t="shared" si="2"/>
        <v>74.84691532964621</v>
      </c>
      <c r="L33" s="108"/>
      <c r="M33" s="109">
        <v>6.021</v>
      </c>
      <c r="N33" s="110">
        <f t="shared" si="3"/>
        <v>73.95456067810376</v>
      </c>
      <c r="O33" s="112"/>
    </row>
    <row r="34" spans="1:15" ht="12.75">
      <c r="A34" s="68">
        <v>25</v>
      </c>
      <c r="B34" s="51">
        <v>1.8</v>
      </c>
      <c r="C34" s="54">
        <v>5.963</v>
      </c>
      <c r="D34" s="65">
        <f t="shared" si="0"/>
        <v>75.40021725634078</v>
      </c>
      <c r="E34" s="69">
        <v>1.8</v>
      </c>
      <c r="F34" s="54">
        <v>5.603</v>
      </c>
      <c r="G34" s="65">
        <f t="shared" si="1"/>
        <v>85.4006096484121</v>
      </c>
      <c r="H34" s="70"/>
      <c r="I34" s="108"/>
      <c r="J34" s="109">
        <v>5.984</v>
      </c>
      <c r="K34" s="110">
        <f t="shared" si="2"/>
        <v>74.87193310011739</v>
      </c>
      <c r="L34" s="108"/>
      <c r="M34" s="109">
        <v>5.952</v>
      </c>
      <c r="N34" s="110">
        <f t="shared" si="3"/>
        <v>75.67917182847742</v>
      </c>
      <c r="O34" s="112"/>
    </row>
    <row r="35" spans="1:15" ht="12.75">
      <c r="A35" s="68">
        <v>26</v>
      </c>
      <c r="B35" s="51">
        <v>0.4</v>
      </c>
      <c r="C35" s="54">
        <v>5.994</v>
      </c>
      <c r="D35" s="65">
        <f t="shared" si="0"/>
        <v>74.6223185610223</v>
      </c>
      <c r="E35" s="69">
        <v>1.7</v>
      </c>
      <c r="F35" s="54">
        <v>5.816</v>
      </c>
      <c r="G35" s="65">
        <f t="shared" si="1"/>
        <v>79.25988177989869</v>
      </c>
      <c r="H35" s="70"/>
      <c r="I35" s="108"/>
      <c r="J35" s="109">
        <v>6.043</v>
      </c>
      <c r="K35" s="110">
        <f t="shared" si="2"/>
        <v>73.41706647792637</v>
      </c>
      <c r="L35" s="108"/>
      <c r="M35" s="109">
        <v>6.018</v>
      </c>
      <c r="N35" s="110">
        <f t="shared" si="3"/>
        <v>74.0283124169056</v>
      </c>
      <c r="O35" s="112"/>
    </row>
    <row r="36" spans="1:15" ht="12.75">
      <c r="A36" s="68">
        <v>27</v>
      </c>
      <c r="B36" s="51">
        <v>1.5</v>
      </c>
      <c r="C36" s="54">
        <v>5.991</v>
      </c>
      <c r="D36" s="65">
        <f t="shared" si="0"/>
        <v>74.69707169288615</v>
      </c>
      <c r="E36" s="69">
        <v>1.7</v>
      </c>
      <c r="F36" s="54">
        <v>5.9</v>
      </c>
      <c r="G36" s="65">
        <f t="shared" si="1"/>
        <v>77.0190562385486</v>
      </c>
      <c r="H36" s="70"/>
      <c r="I36" s="108"/>
      <c r="J36" s="109">
        <v>6.004</v>
      </c>
      <c r="K36" s="110">
        <f t="shared" si="2"/>
        <v>74.37395022416428</v>
      </c>
      <c r="L36" s="108"/>
      <c r="M36" s="109">
        <v>5.977</v>
      </c>
      <c r="N36" s="110">
        <f t="shared" si="3"/>
        <v>75.04740923705045</v>
      </c>
      <c r="O36" s="112"/>
    </row>
    <row r="37" spans="1:15" ht="12.75">
      <c r="A37" s="68">
        <v>28</v>
      </c>
      <c r="B37" s="51">
        <v>1.6</v>
      </c>
      <c r="C37" s="54">
        <v>6.001</v>
      </c>
      <c r="D37" s="65">
        <f t="shared" si="0"/>
        <v>74.44833036808691</v>
      </c>
      <c r="E37" s="69">
        <v>1.7</v>
      </c>
      <c r="F37" s="54">
        <v>5.897</v>
      </c>
      <c r="G37" s="65">
        <f t="shared" si="1"/>
        <v>77.09744048204473</v>
      </c>
      <c r="H37" s="70"/>
      <c r="I37" s="108"/>
      <c r="J37" s="109">
        <v>5.985</v>
      </c>
      <c r="K37" s="110">
        <f t="shared" si="2"/>
        <v>74.84691532964621</v>
      </c>
      <c r="L37" s="108"/>
      <c r="M37" s="109">
        <v>6.007</v>
      </c>
      <c r="N37" s="110">
        <f t="shared" si="3"/>
        <v>74.29968149261401</v>
      </c>
      <c r="O37" s="112"/>
    </row>
    <row r="38" spans="1:15" ht="12.75">
      <c r="A38" s="68">
        <v>29</v>
      </c>
      <c r="B38" s="51">
        <v>1.5</v>
      </c>
      <c r="C38" s="54">
        <v>5.968</v>
      </c>
      <c r="D38" s="65">
        <f t="shared" si="0"/>
        <v>75.2739293340139</v>
      </c>
      <c r="E38" s="69">
        <v>1.8</v>
      </c>
      <c r="F38" s="54">
        <v>5.922</v>
      </c>
      <c r="G38" s="65">
        <f t="shared" si="1"/>
        <v>76.4478735683632</v>
      </c>
      <c r="H38" s="70"/>
      <c r="I38" s="108"/>
      <c r="J38" s="109">
        <v>5.994</v>
      </c>
      <c r="K38" s="110">
        <f t="shared" si="2"/>
        <v>74.6223185610223</v>
      </c>
      <c r="L38" s="108"/>
      <c r="M38" s="109">
        <v>6.006</v>
      </c>
      <c r="N38" s="110">
        <f t="shared" si="3"/>
        <v>74.32442537105132</v>
      </c>
      <c r="O38" s="112"/>
    </row>
    <row r="39" spans="1:15" ht="12.75">
      <c r="A39" s="68">
        <v>30</v>
      </c>
      <c r="B39" s="51">
        <v>1.6</v>
      </c>
      <c r="C39" s="54">
        <v>5.993</v>
      </c>
      <c r="D39" s="65">
        <f t="shared" si="0"/>
        <v>74.6472237985831</v>
      </c>
      <c r="E39" s="69">
        <v>1.8</v>
      </c>
      <c r="F39" s="54">
        <v>5.929</v>
      </c>
      <c r="G39" s="65">
        <f t="shared" si="1"/>
        <v>76.26746567000781</v>
      </c>
      <c r="H39" s="70"/>
      <c r="I39" s="108"/>
      <c r="J39" s="109">
        <v>5.963</v>
      </c>
      <c r="K39" s="110">
        <f t="shared" si="2"/>
        <v>75.40021725634078</v>
      </c>
      <c r="L39" s="108"/>
      <c r="M39" s="109">
        <v>5.982</v>
      </c>
      <c r="N39" s="110">
        <f t="shared" si="3"/>
        <v>74.92200628587749</v>
      </c>
      <c r="O39" s="112"/>
    </row>
    <row r="40" spans="1:15" ht="12.75">
      <c r="A40" s="68">
        <v>31</v>
      </c>
      <c r="B40" s="51">
        <v>0.4</v>
      </c>
      <c r="C40" s="54">
        <v>5.975</v>
      </c>
      <c r="D40" s="65">
        <f t="shared" si="0"/>
        <v>75.09765858899885</v>
      </c>
      <c r="E40" s="69">
        <v>1.8</v>
      </c>
      <c r="F40" s="54">
        <v>5.824</v>
      </c>
      <c r="G40" s="65">
        <f t="shared" si="1"/>
        <v>79.04228440339345</v>
      </c>
      <c r="H40" s="70"/>
      <c r="I40" s="108"/>
      <c r="J40" s="109">
        <v>5.97</v>
      </c>
      <c r="K40" s="110">
        <f t="shared" si="2"/>
        <v>75.22350298852938</v>
      </c>
      <c r="L40" s="108"/>
      <c r="M40" s="109">
        <v>5.979</v>
      </c>
      <c r="N40" s="110">
        <f t="shared" si="3"/>
        <v>74.99721030251015</v>
      </c>
      <c r="O40" s="112"/>
    </row>
    <row r="41" spans="1:15" ht="12.75">
      <c r="A41" s="68">
        <v>32</v>
      </c>
      <c r="B41" s="51">
        <v>1.2</v>
      </c>
      <c r="C41" s="54">
        <v>5.959</v>
      </c>
      <c r="D41" s="65">
        <f t="shared" si="0"/>
        <v>75.50147655969866</v>
      </c>
      <c r="E41" s="69">
        <v>1.7</v>
      </c>
      <c r="F41" s="54">
        <v>5.877</v>
      </c>
      <c r="G41" s="65">
        <f t="shared" si="1"/>
        <v>77.62307346151889</v>
      </c>
      <c r="H41" s="70" t="s">
        <v>28</v>
      </c>
      <c r="I41" s="108"/>
      <c r="J41" s="109">
        <v>5.974</v>
      </c>
      <c r="K41" s="110">
        <f t="shared" si="2"/>
        <v>75.12280219260239</v>
      </c>
      <c r="L41" s="108"/>
      <c r="M41" s="109">
        <v>5.991</v>
      </c>
      <c r="N41" s="110">
        <f t="shared" si="3"/>
        <v>74.69707169288615</v>
      </c>
      <c r="O41" s="112"/>
    </row>
    <row r="42" spans="1:15" ht="12.75">
      <c r="A42" s="68">
        <v>33</v>
      </c>
      <c r="B42" s="51">
        <v>1.4</v>
      </c>
      <c r="C42" s="54">
        <v>5.966</v>
      </c>
      <c r="D42" s="65">
        <f t="shared" si="0"/>
        <v>75.32440640172163</v>
      </c>
      <c r="E42" s="69">
        <v>1.8</v>
      </c>
      <c r="F42" s="54">
        <v>5.979</v>
      </c>
      <c r="G42" s="65">
        <f t="shared" si="1"/>
        <v>74.99721030251015</v>
      </c>
      <c r="H42" s="70" t="s">
        <v>28</v>
      </c>
      <c r="I42" s="108"/>
      <c r="J42" s="109">
        <v>5.986</v>
      </c>
      <c r="K42" s="110">
        <f t="shared" si="2"/>
        <v>74.82191009626864</v>
      </c>
      <c r="L42" s="108"/>
      <c r="M42" s="109">
        <v>5.993</v>
      </c>
      <c r="N42" s="110">
        <f t="shared" si="3"/>
        <v>74.6472237985831</v>
      </c>
      <c r="O42" s="112"/>
    </row>
    <row r="43" spans="1:15" ht="12.75">
      <c r="A43" s="68">
        <v>34</v>
      </c>
      <c r="B43" s="71">
        <v>1.3</v>
      </c>
      <c r="C43" s="54">
        <v>6.05</v>
      </c>
      <c r="D43" s="65">
        <f t="shared" si="0"/>
        <v>73.2472740294755</v>
      </c>
      <c r="E43" s="69">
        <v>1.8</v>
      </c>
      <c r="F43" s="54">
        <v>5.858</v>
      </c>
      <c r="G43" s="65">
        <f t="shared" si="1"/>
        <v>78.12741970996167</v>
      </c>
      <c r="H43" s="70" t="s">
        <v>28</v>
      </c>
      <c r="I43" s="108"/>
      <c r="J43" s="109">
        <v>5.957</v>
      </c>
      <c r="K43" s="110">
        <f t="shared" si="2"/>
        <v>75.55218272117084</v>
      </c>
      <c r="L43" s="108"/>
      <c r="M43" s="109">
        <v>5.994</v>
      </c>
      <c r="N43" s="110">
        <f t="shared" si="3"/>
        <v>74.6223185610223</v>
      </c>
      <c r="O43" s="112"/>
    </row>
    <row r="44" spans="1:15" ht="12.75">
      <c r="A44" s="68">
        <v>35</v>
      </c>
      <c r="B44" s="51">
        <v>1</v>
      </c>
      <c r="C44" s="54">
        <v>5.95</v>
      </c>
      <c r="D44" s="65">
        <f t="shared" si="0"/>
        <v>75.7300571333628</v>
      </c>
      <c r="E44" s="116">
        <v>110</v>
      </c>
      <c r="F44" s="54">
        <v>6.015</v>
      </c>
      <c r="G44" s="65">
        <f t="shared" si="1"/>
        <v>74.10217453495319</v>
      </c>
      <c r="H44" s="70" t="s">
        <v>28</v>
      </c>
      <c r="I44" s="108"/>
      <c r="J44" s="109">
        <v>5.987</v>
      </c>
      <c r="K44" s="110">
        <f t="shared" si="2"/>
        <v>74.79691739160913</v>
      </c>
      <c r="L44" s="108"/>
      <c r="M44" s="109">
        <v>5.951</v>
      </c>
      <c r="N44" s="110">
        <f t="shared" si="3"/>
        <v>75.70460806788394</v>
      </c>
      <c r="O44" s="112"/>
    </row>
    <row r="45" spans="1:15" ht="12.75">
      <c r="A45" s="68">
        <v>36</v>
      </c>
      <c r="B45" s="51">
        <v>1.4</v>
      </c>
      <c r="C45" s="54">
        <v>6.003</v>
      </c>
      <c r="D45" s="65">
        <f t="shared" si="0"/>
        <v>74.39873121532068</v>
      </c>
      <c r="E45" s="69">
        <v>2</v>
      </c>
      <c r="F45" s="54">
        <v>5.94</v>
      </c>
      <c r="G45" s="65">
        <f t="shared" si="1"/>
        <v>75.98525512316986</v>
      </c>
      <c r="H45" s="70"/>
      <c r="I45" s="108"/>
      <c r="J45" s="109">
        <v>5.972</v>
      </c>
      <c r="K45" s="110">
        <f t="shared" si="2"/>
        <v>75.17312729733277</v>
      </c>
      <c r="L45" s="108"/>
      <c r="M45" s="109">
        <v>6.048</v>
      </c>
      <c r="N45" s="110">
        <f t="shared" si="3"/>
        <v>73.29572600369545</v>
      </c>
      <c r="O45" s="112"/>
    </row>
    <row r="46" spans="1:15" ht="12.75">
      <c r="A46" s="68">
        <v>37</v>
      </c>
      <c r="B46" s="51">
        <v>0.6</v>
      </c>
      <c r="C46" s="54">
        <v>5.98</v>
      </c>
      <c r="D46" s="65">
        <f t="shared" si="0"/>
        <v>74.97212972069316</v>
      </c>
      <c r="E46" s="69">
        <v>2.1</v>
      </c>
      <c r="F46" s="54">
        <v>5.945</v>
      </c>
      <c r="G46" s="65">
        <f t="shared" si="1"/>
        <v>75.85749515396253</v>
      </c>
      <c r="H46" s="70"/>
      <c r="I46" s="108"/>
      <c r="J46" s="109">
        <v>5.967</v>
      </c>
      <c r="K46" s="110">
        <f t="shared" si="2"/>
        <v>75.29916152333946</v>
      </c>
      <c r="L46" s="108"/>
      <c r="M46" s="109">
        <v>6.062</v>
      </c>
      <c r="N46" s="110">
        <f t="shared" si="3"/>
        <v>72.95756854916105</v>
      </c>
      <c r="O46" s="112"/>
    </row>
    <row r="47" spans="1:15" ht="12.75">
      <c r="A47" s="68">
        <v>38</v>
      </c>
      <c r="B47" s="51">
        <v>1.3</v>
      </c>
      <c r="C47" s="54">
        <v>5.964</v>
      </c>
      <c r="D47" s="65">
        <f t="shared" si="0"/>
        <v>75.37493425970185</v>
      </c>
      <c r="E47" s="69">
        <v>1.9</v>
      </c>
      <c r="F47" s="54">
        <v>5.923</v>
      </c>
      <c r="G47" s="65">
        <f t="shared" si="1"/>
        <v>76.4220618445433</v>
      </c>
      <c r="H47" s="70"/>
      <c r="I47" s="108"/>
      <c r="J47" s="109">
        <v>5.958</v>
      </c>
      <c r="K47" s="110">
        <f t="shared" si="2"/>
        <v>75.52682325748395</v>
      </c>
      <c r="L47" s="108"/>
      <c r="M47" s="109">
        <v>6.055</v>
      </c>
      <c r="N47" s="110">
        <f t="shared" si="3"/>
        <v>73.1263540764538</v>
      </c>
      <c r="O47" s="112"/>
    </row>
    <row r="48" spans="1:15" ht="12.75">
      <c r="A48" s="68">
        <v>39</v>
      </c>
      <c r="B48" s="51">
        <v>1.4</v>
      </c>
      <c r="C48" s="54">
        <v>6.006</v>
      </c>
      <c r="D48" s="65">
        <f t="shared" si="0"/>
        <v>74.32442537105132</v>
      </c>
      <c r="E48" s="69">
        <v>2.1</v>
      </c>
      <c r="F48" s="54">
        <v>5.906</v>
      </c>
      <c r="G48" s="65">
        <f t="shared" si="1"/>
        <v>76.86264594300081</v>
      </c>
      <c r="H48" s="70"/>
      <c r="I48" s="108"/>
      <c r="J48" s="109">
        <v>5.983</v>
      </c>
      <c r="K48" s="110">
        <f t="shared" si="2"/>
        <v>74.89696341606464</v>
      </c>
      <c r="L48" s="108"/>
      <c r="M48" s="109">
        <v>5.998</v>
      </c>
      <c r="N48" s="110">
        <f t="shared" si="3"/>
        <v>74.52282214733678</v>
      </c>
      <c r="O48" s="112"/>
    </row>
    <row r="49" spans="1:15" ht="12.75">
      <c r="A49" s="68">
        <v>40</v>
      </c>
      <c r="B49" s="51">
        <v>1.6</v>
      </c>
      <c r="C49" s="54">
        <v>5.955</v>
      </c>
      <c r="D49" s="65">
        <f t="shared" si="0"/>
        <v>75.60293998055319</v>
      </c>
      <c r="E49" s="69">
        <v>2</v>
      </c>
      <c r="F49" s="54">
        <v>5.927</v>
      </c>
      <c r="G49" s="65">
        <f t="shared" si="1"/>
        <v>76.31894556437092</v>
      </c>
      <c r="H49" s="70"/>
      <c r="I49" s="108"/>
      <c r="J49" s="109">
        <v>5.986</v>
      </c>
      <c r="K49" s="110">
        <f t="shared" si="2"/>
        <v>74.82191009626864</v>
      </c>
      <c r="L49" s="108"/>
      <c r="M49" s="109">
        <v>5.988</v>
      </c>
      <c r="N49" s="110">
        <f t="shared" si="3"/>
        <v>74.77193720729916</v>
      </c>
      <c r="O49" s="112"/>
    </row>
    <row r="50" spans="1:15" ht="12.75">
      <c r="A50" s="68">
        <v>41</v>
      </c>
      <c r="B50" s="51">
        <v>1.7</v>
      </c>
      <c r="C50" s="54">
        <v>5.961</v>
      </c>
      <c r="D50" s="65">
        <f t="shared" si="0"/>
        <v>75.45082142757191</v>
      </c>
      <c r="E50" s="69">
        <v>1.9</v>
      </c>
      <c r="F50" s="54">
        <v>5.91</v>
      </c>
      <c r="G50" s="65">
        <f t="shared" si="1"/>
        <v>76.75863696175506</v>
      </c>
      <c r="H50" s="70"/>
      <c r="I50" s="108"/>
      <c r="J50" s="109">
        <v>5.962</v>
      </c>
      <c r="K50" s="110">
        <f t="shared" si="2"/>
        <v>75.42551297611804</v>
      </c>
      <c r="L50" s="108"/>
      <c r="M50" s="109">
        <v>6.008</v>
      </c>
      <c r="N50" s="110">
        <f t="shared" si="3"/>
        <v>74.27494996861367</v>
      </c>
      <c r="O50" s="112"/>
    </row>
    <row r="51" spans="1:15" ht="12.75">
      <c r="A51" s="68">
        <v>42</v>
      </c>
      <c r="B51" s="51">
        <v>1.2</v>
      </c>
      <c r="C51" s="54">
        <v>5.983</v>
      </c>
      <c r="D51" s="65">
        <f t="shared" si="0"/>
        <v>74.89696341606464</v>
      </c>
      <c r="E51" s="69">
        <v>1.6</v>
      </c>
      <c r="F51" s="54">
        <v>5.972</v>
      </c>
      <c r="G51" s="65">
        <f t="shared" si="1"/>
        <v>75.17312729733277</v>
      </c>
      <c r="H51" s="70"/>
      <c r="I51" s="108"/>
      <c r="J51" s="109">
        <v>5.935</v>
      </c>
      <c r="K51" s="110">
        <f t="shared" si="2"/>
        <v>76.113338126357</v>
      </c>
      <c r="L51" s="108"/>
      <c r="M51" s="109">
        <v>6.068</v>
      </c>
      <c r="N51" s="110">
        <f t="shared" si="3"/>
        <v>72.81335991654777</v>
      </c>
      <c r="O51" s="112"/>
    </row>
    <row r="52" spans="1:15" ht="12.75">
      <c r="A52" s="68">
        <v>43</v>
      </c>
      <c r="B52" s="51" t="s">
        <v>28</v>
      </c>
      <c r="C52" s="54">
        <v>5.947</v>
      </c>
      <c r="D52" s="65">
        <f t="shared" si="0"/>
        <v>75.80648137251727</v>
      </c>
      <c r="E52" s="69">
        <v>2</v>
      </c>
      <c r="F52" s="54">
        <v>5.974</v>
      </c>
      <c r="G52" s="65">
        <f t="shared" si="1"/>
        <v>75.12280219260239</v>
      </c>
      <c r="H52" s="70"/>
      <c r="I52" s="108"/>
      <c r="J52" s="109">
        <v>5.952</v>
      </c>
      <c r="K52" s="110">
        <f t="shared" si="2"/>
        <v>75.67917182847742</v>
      </c>
      <c r="L52" s="108"/>
      <c r="M52" s="109">
        <v>5.962</v>
      </c>
      <c r="N52" s="110">
        <f t="shared" si="3"/>
        <v>75.42551297611804</v>
      </c>
      <c r="O52" s="112"/>
    </row>
    <row r="53" spans="1:15" ht="12.75">
      <c r="A53" s="68">
        <v>44</v>
      </c>
      <c r="B53" s="51">
        <v>0.8</v>
      </c>
      <c r="C53" s="54">
        <v>6.03</v>
      </c>
      <c r="D53" s="65">
        <f t="shared" si="0"/>
        <v>73.73396554166362</v>
      </c>
      <c r="E53" s="69">
        <v>2.1</v>
      </c>
      <c r="F53" s="54">
        <v>5.946</v>
      </c>
      <c r="G53" s="65">
        <f t="shared" si="1"/>
        <v>75.83198182860559</v>
      </c>
      <c r="H53" s="70"/>
      <c r="I53" s="108"/>
      <c r="J53" s="109">
        <v>5.973</v>
      </c>
      <c r="K53" s="110">
        <f t="shared" si="2"/>
        <v>75.14795842589372</v>
      </c>
      <c r="L53" s="108"/>
      <c r="M53" s="109">
        <v>6.003</v>
      </c>
      <c r="N53" s="110">
        <f t="shared" si="3"/>
        <v>74.39873121532068</v>
      </c>
      <c r="O53" s="112"/>
    </row>
    <row r="54" spans="1:15" ht="12.75">
      <c r="A54" s="68">
        <v>45</v>
      </c>
      <c r="B54" s="51">
        <v>1</v>
      </c>
      <c r="C54" s="54">
        <v>5.987</v>
      </c>
      <c r="D54" s="65">
        <f t="shared" si="0"/>
        <v>74.79691739160913</v>
      </c>
      <c r="E54" s="69">
        <v>2</v>
      </c>
      <c r="F54" s="54">
        <v>5.929</v>
      </c>
      <c r="G54" s="65">
        <f t="shared" si="1"/>
        <v>76.26746567000781</v>
      </c>
      <c r="H54" s="70"/>
      <c r="I54" s="108"/>
      <c r="J54" s="109">
        <v>5.949</v>
      </c>
      <c r="K54" s="110">
        <f t="shared" si="2"/>
        <v>75.75551903353879</v>
      </c>
      <c r="L54" s="108"/>
      <c r="M54" s="109">
        <v>6</v>
      </c>
      <c r="N54" s="110">
        <f t="shared" si="3"/>
        <v>74.47314854621881</v>
      </c>
      <c r="O54" s="112"/>
    </row>
    <row r="55" spans="1:15" ht="12.75">
      <c r="A55" s="68">
        <v>46</v>
      </c>
      <c r="B55" s="51">
        <v>1.6</v>
      </c>
      <c r="C55" s="54">
        <v>5.987</v>
      </c>
      <c r="D55" s="65">
        <f t="shared" si="0"/>
        <v>74.79691739160913</v>
      </c>
      <c r="E55" s="69">
        <v>2.1</v>
      </c>
      <c r="F55" s="54">
        <v>5.964</v>
      </c>
      <c r="G55" s="65">
        <f t="shared" si="1"/>
        <v>75.37493425970185</v>
      </c>
      <c r="H55" s="70"/>
      <c r="I55" s="108"/>
      <c r="J55" s="109">
        <v>5.985</v>
      </c>
      <c r="K55" s="110">
        <f t="shared" si="2"/>
        <v>74.84691532964621</v>
      </c>
      <c r="L55" s="108"/>
      <c r="M55" s="109">
        <v>6.013</v>
      </c>
      <c r="N55" s="110">
        <f t="shared" si="3"/>
        <v>74.15147737759153</v>
      </c>
      <c r="O55" s="112"/>
    </row>
    <row r="56" spans="1:15" ht="12.75">
      <c r="A56" s="68">
        <v>47</v>
      </c>
      <c r="B56" s="51">
        <v>1.7</v>
      </c>
      <c r="C56" s="54">
        <v>5.977</v>
      </c>
      <c r="D56" s="65">
        <f t="shared" si="0"/>
        <v>75.04740923705045</v>
      </c>
      <c r="E56" s="69">
        <v>1.9</v>
      </c>
      <c r="F56" s="54">
        <v>5.99</v>
      </c>
      <c r="G56" s="65">
        <f t="shared" si="1"/>
        <v>74.72201436628873</v>
      </c>
      <c r="H56" s="70"/>
      <c r="I56" s="108"/>
      <c r="J56" s="109">
        <v>5.952</v>
      </c>
      <c r="K56" s="110">
        <f t="shared" si="2"/>
        <v>75.67917182847742</v>
      </c>
      <c r="L56" s="108"/>
      <c r="M56" s="109">
        <v>5.992</v>
      </c>
      <c r="N56" s="110">
        <f t="shared" si="3"/>
        <v>74.67214150642883</v>
      </c>
      <c r="O56" s="112"/>
    </row>
    <row r="57" spans="1:15" ht="12.75">
      <c r="A57" s="68">
        <v>48</v>
      </c>
      <c r="B57" s="51">
        <v>1.5</v>
      </c>
      <c r="C57" s="54">
        <v>5.978</v>
      </c>
      <c r="D57" s="65">
        <f t="shared" si="0"/>
        <v>75.02230347182103</v>
      </c>
      <c r="E57" s="69">
        <v>2</v>
      </c>
      <c r="F57" s="54">
        <v>5.909</v>
      </c>
      <c r="G57" s="65">
        <f t="shared" si="1"/>
        <v>76.78461940616977</v>
      </c>
      <c r="H57" s="70"/>
      <c r="I57" s="108"/>
      <c r="J57" s="109">
        <v>5.955</v>
      </c>
      <c r="K57" s="110">
        <f t="shared" si="2"/>
        <v>75.60293998055319</v>
      </c>
      <c r="L57" s="108"/>
      <c r="M57" s="109">
        <v>6.013</v>
      </c>
      <c r="N57" s="110">
        <f t="shared" si="3"/>
        <v>74.15147737759153</v>
      </c>
      <c r="O57" s="112"/>
    </row>
    <row r="58" spans="1:15" ht="12.75">
      <c r="A58" s="68">
        <v>49</v>
      </c>
      <c r="B58" s="51">
        <v>1.3</v>
      </c>
      <c r="C58" s="54">
        <v>5.989</v>
      </c>
      <c r="D58" s="65">
        <f t="shared" si="0"/>
        <v>74.74696953497723</v>
      </c>
      <c r="E58" s="69">
        <v>2</v>
      </c>
      <c r="F58" s="54">
        <v>5.989</v>
      </c>
      <c r="G58" s="65">
        <f t="shared" si="1"/>
        <v>74.74696953497723</v>
      </c>
      <c r="H58" s="70"/>
      <c r="I58" s="108"/>
      <c r="J58" s="109">
        <v>5.973</v>
      </c>
      <c r="K58" s="110">
        <f t="shared" si="2"/>
        <v>75.14795842589372</v>
      </c>
      <c r="L58" s="108"/>
      <c r="M58" s="109">
        <v>6.025</v>
      </c>
      <c r="N58" s="110">
        <f t="shared" si="3"/>
        <v>73.85639634755259</v>
      </c>
      <c r="O58" s="112"/>
    </row>
    <row r="59" spans="1:15" ht="12.75">
      <c r="A59" s="68">
        <v>50</v>
      </c>
      <c r="B59" s="51">
        <v>1.8</v>
      </c>
      <c r="C59" s="54">
        <v>5.963</v>
      </c>
      <c r="D59" s="65">
        <f t="shared" si="0"/>
        <v>75.40021725634078</v>
      </c>
      <c r="E59" s="69">
        <v>1.9</v>
      </c>
      <c r="F59" s="54">
        <v>5.958</v>
      </c>
      <c r="G59" s="65">
        <f t="shared" si="1"/>
        <v>75.52682325748395</v>
      </c>
      <c r="H59" s="70"/>
      <c r="I59" s="108"/>
      <c r="J59" s="109">
        <v>6.008</v>
      </c>
      <c r="K59" s="110">
        <f t="shared" si="2"/>
        <v>74.27494996861367</v>
      </c>
      <c r="L59" s="108"/>
      <c r="M59" s="109">
        <v>6.018</v>
      </c>
      <c r="N59" s="110">
        <f t="shared" si="3"/>
        <v>74.0283124169056</v>
      </c>
      <c r="O59" s="112"/>
    </row>
    <row r="60" spans="1:15" ht="12.75">
      <c r="A60" s="68">
        <v>51</v>
      </c>
      <c r="B60" s="51">
        <v>1.7</v>
      </c>
      <c r="C60" s="54">
        <v>5.965</v>
      </c>
      <c r="D60" s="65">
        <f t="shared" si="0"/>
        <v>75.34966397767016</v>
      </c>
      <c r="E60" s="69">
        <v>1.8</v>
      </c>
      <c r="F60" s="54">
        <v>5.991</v>
      </c>
      <c r="G60" s="65">
        <f t="shared" si="1"/>
        <v>74.69707169288615</v>
      </c>
      <c r="H60" s="70"/>
      <c r="I60" s="108"/>
      <c r="J60" s="109">
        <v>5.982</v>
      </c>
      <c r="K60" s="110">
        <f t="shared" si="2"/>
        <v>74.92200628587749</v>
      </c>
      <c r="L60" s="108"/>
      <c r="M60" s="109">
        <v>6.038</v>
      </c>
      <c r="N60" s="110">
        <f t="shared" si="3"/>
        <v>73.53870851900305</v>
      </c>
      <c r="O60" s="112"/>
    </row>
    <row r="61" spans="1:15" ht="12.75">
      <c r="A61" s="68">
        <v>52</v>
      </c>
      <c r="B61" s="51">
        <v>3.5</v>
      </c>
      <c r="C61" s="54">
        <v>5.975</v>
      </c>
      <c r="D61" s="65">
        <f t="shared" si="0"/>
        <v>75.09765858899885</v>
      </c>
      <c r="E61" s="69">
        <v>2.1</v>
      </c>
      <c r="F61" s="54">
        <v>5.961</v>
      </c>
      <c r="G61" s="65">
        <f t="shared" si="1"/>
        <v>75.45082142757191</v>
      </c>
      <c r="H61" s="70"/>
      <c r="I61" s="108"/>
      <c r="J61" s="109">
        <v>5.959</v>
      </c>
      <c r="K61" s="110">
        <f t="shared" si="2"/>
        <v>75.50147655969866</v>
      </c>
      <c r="L61" s="108"/>
      <c r="M61" s="109">
        <v>6.005</v>
      </c>
      <c r="N61" s="110">
        <f t="shared" si="3"/>
        <v>74.34918161215576</v>
      </c>
      <c r="O61" s="112"/>
    </row>
    <row r="62" spans="1:15" ht="12.75">
      <c r="A62" s="68">
        <v>53</v>
      </c>
      <c r="B62" s="51">
        <v>1.7</v>
      </c>
      <c r="C62" s="54">
        <v>5.986</v>
      </c>
      <c r="D62" s="65">
        <f t="shared" si="0"/>
        <v>74.82191009626864</v>
      </c>
      <c r="E62" s="69">
        <v>2</v>
      </c>
      <c r="F62" s="54">
        <v>6.009</v>
      </c>
      <c r="G62" s="65">
        <f t="shared" si="1"/>
        <v>74.25023079082703</v>
      </c>
      <c r="H62" s="70"/>
      <c r="I62" s="108"/>
      <c r="J62" s="109">
        <v>6.947</v>
      </c>
      <c r="K62" s="110">
        <f t="shared" si="2"/>
        <v>55.553012956410996</v>
      </c>
      <c r="L62" s="108"/>
      <c r="M62" s="109">
        <v>6.019</v>
      </c>
      <c r="N62" s="110">
        <f t="shared" si="3"/>
        <v>74.00371625047781</v>
      </c>
      <c r="O62" s="112"/>
    </row>
    <row r="63" spans="1:15" ht="12.75">
      <c r="A63" s="68">
        <v>54</v>
      </c>
      <c r="B63" s="51">
        <v>1.3</v>
      </c>
      <c r="C63" s="54">
        <v>5.954</v>
      </c>
      <c r="D63" s="65">
        <f t="shared" si="0"/>
        <v>75.62833779341871</v>
      </c>
      <c r="E63" s="69">
        <v>33.1</v>
      </c>
      <c r="F63" s="54">
        <v>5.826</v>
      </c>
      <c r="G63" s="65">
        <f t="shared" si="1"/>
        <v>78.98802507126737</v>
      </c>
      <c r="H63" s="70"/>
      <c r="I63" s="108"/>
      <c r="J63" s="109">
        <v>5.974</v>
      </c>
      <c r="K63" s="110">
        <f t="shared" si="2"/>
        <v>75.12280219260239</v>
      </c>
      <c r="L63" s="108"/>
      <c r="M63" s="109">
        <v>5.974</v>
      </c>
      <c r="N63" s="110">
        <f t="shared" si="3"/>
        <v>75.12280219260239</v>
      </c>
      <c r="O63" s="112"/>
    </row>
    <row r="64" spans="1:15" ht="12.75">
      <c r="A64" s="68">
        <v>55</v>
      </c>
      <c r="B64" s="51">
        <v>1.7</v>
      </c>
      <c r="C64" s="54">
        <v>5.959</v>
      </c>
      <c r="D64" s="65">
        <f t="shared" si="0"/>
        <v>75.50147655969866</v>
      </c>
      <c r="E64" s="69">
        <v>2</v>
      </c>
      <c r="F64" s="54">
        <v>5.943</v>
      </c>
      <c r="G64" s="65">
        <f t="shared" si="1"/>
        <v>75.908560447134</v>
      </c>
      <c r="H64" s="70"/>
      <c r="I64" s="108"/>
      <c r="J64" s="109">
        <v>5.991</v>
      </c>
      <c r="K64" s="110">
        <f t="shared" si="2"/>
        <v>74.69707169288615</v>
      </c>
      <c r="L64" s="108"/>
      <c r="M64" s="109">
        <v>6.016</v>
      </c>
      <c r="N64" s="110">
        <f t="shared" si="3"/>
        <v>74.07754155098473</v>
      </c>
      <c r="O64" s="112"/>
    </row>
    <row r="65" spans="1:15" ht="12.75">
      <c r="A65" s="68">
        <v>56</v>
      </c>
      <c r="B65" s="51">
        <v>1.4</v>
      </c>
      <c r="C65" s="54">
        <v>5.977</v>
      </c>
      <c r="D65" s="65">
        <f t="shared" si="0"/>
        <v>75.04740923705045</v>
      </c>
      <c r="E65" s="69">
        <v>0.9</v>
      </c>
      <c r="F65" s="54">
        <v>5.933</v>
      </c>
      <c r="G65" s="65">
        <f t="shared" si="1"/>
        <v>76.16466202114059</v>
      </c>
      <c r="H65" s="70"/>
      <c r="I65" s="108"/>
      <c r="J65" s="109">
        <v>5.95</v>
      </c>
      <c r="K65" s="110">
        <f t="shared" si="2"/>
        <v>75.7300571333628</v>
      </c>
      <c r="L65" s="108"/>
      <c r="M65" s="109">
        <v>5.985</v>
      </c>
      <c r="N65" s="110">
        <f t="shared" si="3"/>
        <v>74.84691532964621</v>
      </c>
      <c r="O65" s="112"/>
    </row>
    <row r="66" spans="1:15" ht="12.75">
      <c r="A66" s="68">
        <v>57</v>
      </c>
      <c r="B66" s="51">
        <v>2</v>
      </c>
      <c r="C66" s="54">
        <v>6.02</v>
      </c>
      <c r="D66" s="65">
        <f t="shared" si="0"/>
        <v>73.97913234025776</v>
      </c>
      <c r="E66" s="69">
        <v>1.8</v>
      </c>
      <c r="F66" s="54">
        <v>5.992</v>
      </c>
      <c r="G66" s="65">
        <f t="shared" si="1"/>
        <v>74.67214150642883</v>
      </c>
      <c r="H66" s="70"/>
      <c r="I66" s="108"/>
      <c r="J66" s="109">
        <v>5.983</v>
      </c>
      <c r="K66" s="110">
        <f t="shared" si="2"/>
        <v>74.89696341606464</v>
      </c>
      <c r="L66" s="108"/>
      <c r="M66" s="109">
        <v>6.009</v>
      </c>
      <c r="N66" s="110">
        <f t="shared" si="3"/>
        <v>74.25023079082703</v>
      </c>
      <c r="O66" s="112"/>
    </row>
    <row r="67" spans="1:15" ht="12.75">
      <c r="A67" s="68">
        <v>58</v>
      </c>
      <c r="B67" s="51">
        <v>1.7</v>
      </c>
      <c r="C67" s="54">
        <v>6.019</v>
      </c>
      <c r="D67" s="65">
        <f t="shared" si="0"/>
        <v>74.00371625047781</v>
      </c>
      <c r="E67" s="69">
        <v>1.9</v>
      </c>
      <c r="F67" s="54">
        <v>6.003</v>
      </c>
      <c r="G67" s="65">
        <f t="shared" si="1"/>
        <v>74.39873121532068</v>
      </c>
      <c r="H67" s="70"/>
      <c r="I67" s="108"/>
      <c r="J67" s="109">
        <v>5.989</v>
      </c>
      <c r="K67" s="110">
        <f t="shared" si="2"/>
        <v>74.74696953497723</v>
      </c>
      <c r="L67" s="108"/>
      <c r="M67" s="109">
        <v>6.039</v>
      </c>
      <c r="N67" s="110">
        <f t="shared" si="3"/>
        <v>73.51435593749304</v>
      </c>
      <c r="O67" s="112"/>
    </row>
    <row r="68" spans="1:15" ht="12.75">
      <c r="A68" s="68">
        <v>59</v>
      </c>
      <c r="B68" s="51">
        <v>1.8</v>
      </c>
      <c r="C68" s="54">
        <v>6.008</v>
      </c>
      <c r="D68" s="65">
        <f t="shared" si="0"/>
        <v>74.27494996861367</v>
      </c>
      <c r="E68" s="69">
        <v>1.5</v>
      </c>
      <c r="F68" s="54">
        <v>5.98</v>
      </c>
      <c r="G68" s="65">
        <f t="shared" si="1"/>
        <v>74.97212972069316</v>
      </c>
      <c r="H68" s="70"/>
      <c r="I68" s="108"/>
      <c r="J68" s="109">
        <v>5.973</v>
      </c>
      <c r="K68" s="110">
        <f t="shared" si="2"/>
        <v>75.14795842589372</v>
      </c>
      <c r="L68" s="108"/>
      <c r="M68" s="109">
        <v>6.016</v>
      </c>
      <c r="N68" s="110">
        <f t="shared" si="3"/>
        <v>74.07754155098473</v>
      </c>
      <c r="O68" s="112"/>
    </row>
    <row r="69" spans="1:15" ht="12.75">
      <c r="A69" s="68">
        <v>60</v>
      </c>
      <c r="B69" s="51">
        <v>1.7</v>
      </c>
      <c r="C69" s="54">
        <v>5.998</v>
      </c>
      <c r="D69" s="65">
        <f t="shared" si="0"/>
        <v>74.52282214733678</v>
      </c>
      <c r="E69" s="69">
        <v>1.6</v>
      </c>
      <c r="F69" s="54">
        <v>5.655</v>
      </c>
      <c r="G69" s="65">
        <f t="shared" si="1"/>
        <v>83.83724480855426</v>
      </c>
      <c r="H69" s="70"/>
      <c r="I69" s="108"/>
      <c r="J69" s="109">
        <v>5.942</v>
      </c>
      <c r="K69" s="110">
        <f t="shared" si="2"/>
        <v>75.93411243229251</v>
      </c>
      <c r="L69" s="108"/>
      <c r="M69" s="109">
        <v>5.966</v>
      </c>
      <c r="N69" s="110">
        <f t="shared" si="3"/>
        <v>75.32440640172163</v>
      </c>
      <c r="O69" s="112"/>
    </row>
    <row r="70" spans="1:15" ht="12.75">
      <c r="A70" s="68">
        <v>61</v>
      </c>
      <c r="B70" s="51">
        <v>1.7</v>
      </c>
      <c r="C70" s="54">
        <v>6.007</v>
      </c>
      <c r="D70" s="65">
        <f t="shared" si="0"/>
        <v>74.29968149261401</v>
      </c>
      <c r="E70" s="69">
        <v>1.8</v>
      </c>
      <c r="F70" s="54">
        <v>5.243</v>
      </c>
      <c r="G70" s="65">
        <f t="shared" si="1"/>
        <v>97.53096033492741</v>
      </c>
      <c r="H70" s="70"/>
      <c r="I70" s="108"/>
      <c r="J70" s="109">
        <v>5.959</v>
      </c>
      <c r="K70" s="110">
        <f t="shared" si="2"/>
        <v>75.50147655969866</v>
      </c>
      <c r="L70" s="108"/>
      <c r="M70" s="109">
        <v>6.036</v>
      </c>
      <c r="N70" s="110">
        <f t="shared" si="3"/>
        <v>73.58744999804236</v>
      </c>
      <c r="O70" s="112"/>
    </row>
    <row r="71" spans="1:15" ht="12.75">
      <c r="A71" s="68">
        <v>62</v>
      </c>
      <c r="B71" s="51">
        <v>1.3</v>
      </c>
      <c r="C71" s="54">
        <v>5.995</v>
      </c>
      <c r="D71" s="65">
        <f t="shared" si="0"/>
        <v>74.59742578542661</v>
      </c>
      <c r="E71" s="69">
        <v>1.7</v>
      </c>
      <c r="F71" s="54">
        <v>5.863</v>
      </c>
      <c r="G71" s="65">
        <f t="shared" si="1"/>
        <v>77.99422150775402</v>
      </c>
      <c r="H71" s="70"/>
      <c r="I71" s="108"/>
      <c r="J71" s="109">
        <v>5.934</v>
      </c>
      <c r="K71" s="110">
        <f t="shared" si="2"/>
        <v>76.13899358690674</v>
      </c>
      <c r="L71" s="108"/>
      <c r="M71" s="109">
        <v>5.947</v>
      </c>
      <c r="N71" s="110">
        <f t="shared" si="3"/>
        <v>75.80648137251727</v>
      </c>
      <c r="O71" s="112"/>
    </row>
    <row r="72" spans="1:15" ht="13.5" thickBot="1">
      <c r="A72" s="72">
        <v>63</v>
      </c>
      <c r="B72" s="73">
        <v>1.5</v>
      </c>
      <c r="C72" s="74">
        <v>6.021</v>
      </c>
      <c r="D72" s="65">
        <f t="shared" si="0"/>
        <v>73.95456067810376</v>
      </c>
      <c r="E72" s="76">
        <v>1.7</v>
      </c>
      <c r="F72" s="74">
        <v>5.805</v>
      </c>
      <c r="G72" s="75"/>
      <c r="H72" s="77"/>
      <c r="I72" s="113"/>
      <c r="J72" s="114">
        <v>5.998</v>
      </c>
      <c r="K72" s="110">
        <f t="shared" si="2"/>
        <v>74.52282214733678</v>
      </c>
      <c r="L72" s="113"/>
      <c r="M72" s="114">
        <v>5.938</v>
      </c>
      <c r="N72" s="110">
        <f t="shared" si="3"/>
        <v>76.03644949943276</v>
      </c>
      <c r="O72" s="115"/>
    </row>
    <row r="73" spans="1:15" ht="14.25" thickBot="1">
      <c r="A73" s="61" t="s">
        <v>3</v>
      </c>
      <c r="B73" s="46" t="s">
        <v>4</v>
      </c>
      <c r="C73" s="47" t="s">
        <v>6</v>
      </c>
      <c r="D73" s="47" t="s">
        <v>8</v>
      </c>
      <c r="E73" s="47" t="s">
        <v>5</v>
      </c>
      <c r="F73" s="47" t="s">
        <v>7</v>
      </c>
      <c r="G73" s="47" t="s">
        <v>9</v>
      </c>
      <c r="H73" s="48" t="s">
        <v>30</v>
      </c>
      <c r="I73" s="46" t="s">
        <v>4</v>
      </c>
      <c r="J73" s="47" t="s">
        <v>6</v>
      </c>
      <c r="K73" s="47" t="s">
        <v>8</v>
      </c>
      <c r="L73" s="47" t="s">
        <v>5</v>
      </c>
      <c r="M73" s="47" t="s">
        <v>7</v>
      </c>
      <c r="N73" s="47" t="s">
        <v>9</v>
      </c>
      <c r="O73" s="62" t="s">
        <v>30</v>
      </c>
    </row>
    <row r="74" spans="1:15" ht="12.75">
      <c r="A74" s="78" t="s">
        <v>17</v>
      </c>
      <c r="B74" s="79"/>
      <c r="C74" s="80">
        <f>AVERAGE(C9:C72)</f>
        <v>5.979109374999999</v>
      </c>
      <c r="D74" s="80">
        <f>AVERAGE(D9:D72)</f>
        <v>74.99759010401779</v>
      </c>
      <c r="E74" s="79"/>
      <c r="F74" s="81">
        <f>AVERAGE(F9:F72)</f>
        <v>5.88396875</v>
      </c>
      <c r="G74" s="79">
        <f>AVERAGE(G9:G72)</f>
        <v>77.53179900945767</v>
      </c>
      <c r="H74" s="82"/>
      <c r="I74" s="79"/>
      <c r="J74" s="80">
        <f>AVERAGE(J9:J72)</f>
        <v>5.98990625</v>
      </c>
      <c r="K74" s="80">
        <f>AVERAGE(K9:K72)</f>
        <v>74.80276215105913</v>
      </c>
      <c r="L74" s="79"/>
      <c r="M74" s="79">
        <f>AVERAGE(M9:M72)</f>
        <v>5.96884375</v>
      </c>
      <c r="N74" s="79">
        <f>AVERAGE(N9:N72)</f>
        <v>75.69704500064292</v>
      </c>
      <c r="O74" s="82"/>
    </row>
    <row r="75" spans="1:15" ht="12.75">
      <c r="A75" s="83" t="s">
        <v>18</v>
      </c>
      <c r="B75" s="84"/>
      <c r="C75" s="85">
        <f>STDEV(C9:C72)</f>
        <v>0.02250158173473884</v>
      </c>
      <c r="D75" s="85">
        <f>STDEV(D9:D72)</f>
        <v>0.5618437937996521</v>
      </c>
      <c r="E75" s="84"/>
      <c r="F75" s="86">
        <f>STDEV(F9:F72)</f>
        <v>0.13167299186137582</v>
      </c>
      <c r="G75" s="84">
        <f>STDEV(G9:G72)</f>
        <v>3.8288075081145454</v>
      </c>
      <c r="H75" s="87"/>
      <c r="I75" s="84"/>
      <c r="J75" s="85">
        <f>STDEV(J9:J72)</f>
        <v>0.12377613160044465</v>
      </c>
      <c r="K75" s="85">
        <f>STDEV(K9:K72)</f>
        <v>2.514632722159143</v>
      </c>
      <c r="L75" s="84"/>
      <c r="M75" s="84">
        <f>STDEV(M9:M72)</f>
        <v>0.2146368079463551</v>
      </c>
      <c r="N75" s="84">
        <f>STDEV(N9:N72)</f>
        <v>8.853982484452686</v>
      </c>
      <c r="O75" s="87"/>
    </row>
    <row r="76" spans="1:15" ht="12.75">
      <c r="A76" s="88" t="s">
        <v>19</v>
      </c>
      <c r="B76" s="89">
        <f aca="true" t="shared" si="4" ref="B76:G76">MAX(B9:B72)</f>
        <v>7.8</v>
      </c>
      <c r="C76" s="90">
        <f t="shared" si="4"/>
        <v>6.05</v>
      </c>
      <c r="D76" s="90">
        <f t="shared" si="4"/>
        <v>76.08769563074969</v>
      </c>
      <c r="E76" s="89">
        <f t="shared" si="4"/>
        <v>110</v>
      </c>
      <c r="F76" s="91">
        <f t="shared" si="4"/>
        <v>6.015</v>
      </c>
      <c r="G76" s="89">
        <f t="shared" si="4"/>
        <v>97.53096033492741</v>
      </c>
      <c r="H76" s="92"/>
      <c r="I76" s="89"/>
      <c r="J76" s="90">
        <f>MAX(J9:J72)</f>
        <v>6.947</v>
      </c>
      <c r="K76" s="90">
        <f>MAX(K9:K72)</f>
        <v>76.99295472005818</v>
      </c>
      <c r="L76" s="89">
        <f>MAX(L9:L72)</f>
        <v>0</v>
      </c>
      <c r="M76" s="89">
        <f>MAX(M9:M72)</f>
        <v>6.092</v>
      </c>
      <c r="N76" s="89">
        <f>MAX(N9:N72)</f>
        <v>145.1340764327861</v>
      </c>
      <c r="O76" s="92"/>
    </row>
    <row r="77" spans="1:15" ht="12.75">
      <c r="A77" s="88" t="s">
        <v>20</v>
      </c>
      <c r="B77" s="93"/>
      <c r="C77" s="90">
        <f>MIN(C9:C72)</f>
        <v>5.936</v>
      </c>
      <c r="D77" s="90">
        <f>MIN(D9:D72)</f>
        <v>73.2472740294755</v>
      </c>
      <c r="E77" s="89">
        <f>MIN(E9:E72)</f>
        <v>0.9</v>
      </c>
      <c r="F77" s="91">
        <f>MIN(F9:F72)</f>
        <v>5.243</v>
      </c>
      <c r="G77" s="89">
        <f>MIN(G9:G72)</f>
        <v>74.10217453495319</v>
      </c>
      <c r="H77" s="94"/>
      <c r="I77" s="93"/>
      <c r="J77" s="90">
        <f>MIN(J9:J72)</f>
        <v>5.901</v>
      </c>
      <c r="K77" s="90">
        <f>MIN(K9:K72)</f>
        <v>55.553012956410996</v>
      </c>
      <c r="L77" s="89">
        <f>MIN(L9:L72)</f>
        <v>0</v>
      </c>
      <c r="M77" s="89">
        <f>MIN(M9:M72)</f>
        <v>4.298</v>
      </c>
      <c r="N77" s="89">
        <f>MIN(N9:N72)</f>
        <v>72.24078001568091</v>
      </c>
      <c r="O77" s="94"/>
    </row>
    <row r="78" spans="1:15" ht="12.75">
      <c r="A78" s="88" t="s">
        <v>34</v>
      </c>
      <c r="B78" s="93"/>
      <c r="C78" s="95"/>
      <c r="D78" s="96">
        <f>COUNTIF(D9:D72,"&lt;70")</f>
        <v>0</v>
      </c>
      <c r="E78" s="93"/>
      <c r="F78" s="93"/>
      <c r="G78" s="97">
        <f>COUNTIF(G9:G72,"&lt;70")</f>
        <v>0</v>
      </c>
      <c r="H78" s="94"/>
      <c r="I78" s="93"/>
      <c r="J78" s="95"/>
      <c r="K78" s="96">
        <f>COUNTIF(K9:K72,"&lt;70")</f>
        <v>1</v>
      </c>
      <c r="L78" s="93"/>
      <c r="M78" s="93"/>
      <c r="N78" s="97">
        <f>COUNTIF(N9:N72,"&lt;70")</f>
        <v>0</v>
      </c>
      <c r="O78" s="94"/>
    </row>
    <row r="79" spans="1:15" ht="12.75">
      <c r="A79" s="88" t="s">
        <v>35</v>
      </c>
      <c r="B79" s="93"/>
      <c r="C79" s="95"/>
      <c r="D79" s="96">
        <f>COUNTIF(D9:D72,"&gt;80")</f>
        <v>0</v>
      </c>
      <c r="E79" s="93"/>
      <c r="F79" s="93"/>
      <c r="G79" s="97">
        <f>COUNTIF(G9:G72,"&gt;80")</f>
        <v>8</v>
      </c>
      <c r="H79" s="94"/>
      <c r="I79" s="93"/>
      <c r="J79" s="95"/>
      <c r="K79" s="96">
        <f>COUNTIF(K9:K72,"&gt;80")</f>
        <v>0</v>
      </c>
      <c r="L79" s="93"/>
      <c r="M79" s="93"/>
      <c r="N79" s="97">
        <f>COUNTIF(N9:N72,"&gt;80")</f>
        <v>1</v>
      </c>
      <c r="O79" s="94"/>
    </row>
    <row r="80" spans="1:15" ht="12.75">
      <c r="A80" s="98" t="s">
        <v>36</v>
      </c>
      <c r="B80" s="97">
        <f>COUNTIF(B9:B72,"&gt;50")</f>
        <v>0</v>
      </c>
      <c r="C80" s="95"/>
      <c r="D80" s="95"/>
      <c r="E80" s="97">
        <f>COUNTIF(E9:E72,"&gt;50")</f>
        <v>1</v>
      </c>
      <c r="F80" s="93"/>
      <c r="G80" s="93"/>
      <c r="H80" s="94"/>
      <c r="I80" s="93"/>
      <c r="J80" s="95"/>
      <c r="K80" s="95"/>
      <c r="L80" s="93"/>
      <c r="M80" s="93"/>
      <c r="N80" s="93"/>
      <c r="O80" s="94"/>
    </row>
    <row r="81" spans="1:15" ht="12.75">
      <c r="A81" s="99" t="s">
        <v>31</v>
      </c>
      <c r="B81" s="100"/>
      <c r="C81" s="101"/>
      <c r="D81" s="101"/>
      <c r="E81" s="100"/>
      <c r="F81" s="100"/>
      <c r="G81" s="100"/>
      <c r="H81" s="102">
        <f>COUNTIF(H9:H72,"s")+COUNTIF(H9:H72,"s&amp;w")</f>
        <v>0</v>
      </c>
      <c r="I81" s="100"/>
      <c r="J81" s="101"/>
      <c r="K81" s="101"/>
      <c r="L81" s="100"/>
      <c r="M81" s="100"/>
      <c r="N81" s="100"/>
      <c r="O81" s="102">
        <f>COUNTIF(O9:O72,"s")</f>
        <v>0</v>
      </c>
    </row>
    <row r="82" spans="1:15" ht="13.5" thickBot="1">
      <c r="A82" s="99" t="s">
        <v>32</v>
      </c>
      <c r="B82" s="100"/>
      <c r="C82" s="101"/>
      <c r="D82" s="101"/>
      <c r="E82" s="100"/>
      <c r="F82" s="100"/>
      <c r="G82" s="100"/>
      <c r="H82" s="103">
        <f>COUNTIF(H9:H72,"w")+COUNTIF(H9:H72,"s&amp;w")</f>
        <v>4</v>
      </c>
      <c r="I82" s="100"/>
      <c r="J82" s="101"/>
      <c r="K82" s="101"/>
      <c r="L82" s="100"/>
      <c r="M82" s="100"/>
      <c r="N82" s="100"/>
      <c r="O82" s="103">
        <f>COUNTIF(O9:O72,"w")</f>
        <v>0</v>
      </c>
    </row>
    <row r="83" spans="1:15" ht="13.5" thickBot="1">
      <c r="A83" s="104" t="s">
        <v>23</v>
      </c>
      <c r="B83" s="121" t="s">
        <v>27</v>
      </c>
      <c r="C83" s="122"/>
      <c r="D83" s="122"/>
      <c r="E83" s="122"/>
      <c r="F83" s="122"/>
      <c r="G83" s="122"/>
      <c r="H83" s="123"/>
      <c r="I83" s="121" t="s">
        <v>38</v>
      </c>
      <c r="J83" s="122"/>
      <c r="K83" s="122"/>
      <c r="L83" s="122"/>
      <c r="M83" s="122"/>
      <c r="N83" s="122"/>
      <c r="O83" s="123"/>
    </row>
    <row r="84" spans="1:3" ht="12.75">
      <c r="A84" s="105" t="s">
        <v>29</v>
      </c>
      <c r="B84" s="124" t="s">
        <v>37</v>
      </c>
      <c r="C84" s="125"/>
    </row>
  </sheetData>
  <mergeCells count="7">
    <mergeCell ref="B83:H83"/>
    <mergeCell ref="I83:O83"/>
    <mergeCell ref="B84:C84"/>
    <mergeCell ref="D3:E3"/>
    <mergeCell ref="B5:C5"/>
    <mergeCell ref="B6:H6"/>
    <mergeCell ref="I6:O6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2004-05-27T09:59:21Z</cp:lastPrinted>
  <dcterms:created xsi:type="dcterms:W3CDTF">2004-05-25T09:39:37Z</dcterms:created>
  <dcterms:modified xsi:type="dcterms:W3CDTF">2004-06-23T10:27:20Z</dcterms:modified>
  <cp:category/>
  <cp:version/>
  <cp:contentType/>
  <cp:contentStatus/>
</cp:coreProperties>
</file>