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I27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Kurzschluss</t>
        </r>
      </text>
    </comment>
  </commentList>
</comments>
</file>

<file path=xl/sharedStrings.xml><?xml version="1.0" encoding="utf-8"?>
<sst xmlns="http://schemas.openxmlformats.org/spreadsheetml/2006/main" count="174" uniqueCount="58">
  <si>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</si>
  <si>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</si>
  <si>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</si>
  <si>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</si>
  <si>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</si>
  <si>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</si>
  <si>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</si>
  <si>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</si>
  <si>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</si>
  <si>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</si>
  <si>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</si>
  <si>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</si>
  <si>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</si>
  <si>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</si>
  <si>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</si>
  <si>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</si>
  <si>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</si>
  <si>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</si>
  <si>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</si>
  <si>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</si>
  <si>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</si>
  <si>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</si>
  <si>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</si>
  <si>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</si>
  <si>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</si>
  <si>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</si>
  <si>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</si>
  <si>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</si>
  <si>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t>AU-60</t>
  </si>
  <si>
    <r>
      <t xml:space="preserve">Ph </t>
    </r>
    <r>
      <rPr>
        <i/>
        <sz val="9"/>
        <rFont val="Arial"/>
        <family val="2"/>
      </rPr>
      <t>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</si>
  <si>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</si>
  <si>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</si>
  <si>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</si>
  <si>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</si>
  <si>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</si>
  <si>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AL-126.5 cm</t>
  </si>
  <si>
    <t>AU-126,5 cm</t>
  </si>
  <si>
    <t>BL-126,5 cm</t>
  </si>
  <si>
    <t>BU-126,5 cm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</si>
  <si>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</si>
  <si>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</si>
  <si>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</si>
  <si>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</si>
  <si>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</si>
  <si>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1520 V</t>
  </si>
  <si>
    <t>AU-</t>
  </si>
  <si>
    <t>MODULE    FM_Hd_05</t>
  </si>
  <si>
    <t>Date:30.06-</t>
  </si>
  <si>
    <t>BL-</t>
  </si>
  <si>
    <t>BL_</t>
  </si>
  <si>
    <t>FM_Hd_06</t>
  </si>
  <si>
    <t>A045</t>
  </si>
  <si>
    <t>B048</t>
  </si>
  <si>
    <t>MODULE    FM_Hd_06</t>
  </si>
  <si>
    <t>A_045</t>
  </si>
  <si>
    <t>B_048</t>
  </si>
  <si>
    <t>A_048</t>
  </si>
  <si>
    <t>w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</si>
</sst>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sz val="9.25"/>
      <name val="Arial"/>
      <family val="0"/>
    </font>
    <font>
      <sz val="6"/>
      <name val="Arial"/>
      <family val="2"/>
    </font>
    <font>
      <b/>
      <sz val="8"/>
      <color indexed="16"/>
      <name val="Arial"/>
      <family val="2"/>
    </font>
    <font>
      <sz val="11.75"/>
      <name val="Arial"/>
      <family val="0"/>
    </font>
    <font>
      <sz val="10.25"/>
      <name val="Arial"/>
      <family val="0"/>
    </font>
    <font>
      <sz val="7.25"/>
      <name val="Arial"/>
      <family val="2"/>
    </font>
    <font>
      <sz val="8.5"/>
      <name val="Arial"/>
      <family val="2"/>
    </font>
    <font>
      <sz val="8.25"/>
      <name val="Arial"/>
      <family val="2"/>
    </font>
    <font>
      <b/>
      <sz val="8.75"/>
      <name val="Arial"/>
      <family val="2"/>
    </font>
    <font>
      <b/>
      <sz val="9.25"/>
      <name val="Arial"/>
      <family val="2"/>
    </font>
    <font>
      <b/>
      <vertAlign val="subscript"/>
      <sz val="9.25"/>
      <name val="Arial"/>
      <family val="2"/>
    </font>
    <font>
      <sz val="9.75"/>
      <name val="Arial"/>
      <family val="0"/>
    </font>
    <font>
      <b/>
      <sz val="8.25"/>
      <name val="Arial"/>
      <family val="2"/>
    </font>
    <font>
      <b/>
      <vertAlign val="subscript"/>
      <sz val="8.7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6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2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8" fillId="0" borderId="22" xfId="0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 applyAlignment="1">
      <alignment horizontal="right" vertical="center"/>
    </xf>
    <xf numFmtId="0" fontId="23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1" fontId="1" fillId="0" borderId="42" xfId="0" applyNumberFormat="1" applyFont="1" applyFill="1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39" xfId="0" applyNumberFormat="1" applyFont="1" applyBorder="1" applyAlignment="1">
      <alignment/>
    </xf>
    <xf numFmtId="1" fontId="1" fillId="0" borderId="4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/>
    </xf>
    <xf numFmtId="1" fontId="1" fillId="0" borderId="27" xfId="0" applyNumberFormat="1" applyFont="1" applyBorder="1" applyAlignment="1">
      <alignment/>
    </xf>
    <xf numFmtId="0" fontId="20" fillId="2" borderId="45" xfId="0" applyFont="1" applyFill="1" applyBorder="1" applyAlignment="1">
      <alignment horizontal="center"/>
    </xf>
    <xf numFmtId="0" fontId="20" fillId="2" borderId="46" xfId="0" applyFont="1" applyFill="1" applyBorder="1" applyAlignment="1">
      <alignment horizontal="center"/>
    </xf>
    <xf numFmtId="0" fontId="20" fillId="2" borderId="47" xfId="0" applyFont="1" applyFill="1" applyBorder="1" applyAlignment="1">
      <alignment horizontal="center"/>
    </xf>
    <xf numFmtId="0" fontId="20" fillId="2" borderId="47" xfId="0" applyFont="1" applyFill="1" applyBorder="1" applyAlignment="1">
      <alignment/>
    </xf>
    <xf numFmtId="0" fontId="22" fillId="2" borderId="48" xfId="0" applyFont="1" applyFill="1" applyBorder="1" applyAlignment="1">
      <alignment horizontal="center"/>
    </xf>
    <xf numFmtId="0" fontId="22" fillId="2" borderId="49" xfId="0" applyFont="1" applyFill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24" fillId="3" borderId="52" xfId="0" applyFont="1" applyFill="1" applyBorder="1" applyAlignment="1">
      <alignment horizontal="center"/>
    </xf>
    <xf numFmtId="0" fontId="27" fillId="3" borderId="53" xfId="0" applyFont="1" applyFill="1" applyBorder="1" applyAlignment="1">
      <alignment horizontal="center"/>
    </xf>
    <xf numFmtId="0" fontId="24" fillId="3" borderId="54" xfId="0" applyFont="1" applyFill="1" applyBorder="1" applyAlignment="1">
      <alignment horizontal="center"/>
    </xf>
    <xf numFmtId="0" fontId="18" fillId="4" borderId="5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5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7" fillId="4" borderId="57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3" borderId="64" xfId="0" applyFont="1" applyFill="1" applyBorder="1" applyAlignment="1">
      <alignment horizontal="center"/>
    </xf>
    <xf numFmtId="0" fontId="21" fillId="3" borderId="65" xfId="0" applyFont="1" applyFill="1" applyBorder="1" applyAlignment="1">
      <alignment horizontal="center"/>
    </xf>
    <xf numFmtId="0" fontId="8" fillId="3" borderId="66" xfId="0" applyFont="1" applyFill="1" applyBorder="1" applyAlignment="1">
      <alignment horizontal="center"/>
    </xf>
    <xf numFmtId="0" fontId="8" fillId="3" borderId="67" xfId="0" applyFont="1" applyFill="1" applyBorder="1" applyAlignment="1">
      <alignment horizontal="center"/>
    </xf>
    <xf numFmtId="0" fontId="24" fillId="0" borderId="68" xfId="0" applyFont="1" applyBorder="1" applyAlignment="1">
      <alignment horizontal="center" vertical="center"/>
    </xf>
    <xf numFmtId="0" fontId="17" fillId="4" borderId="63" xfId="0" applyFont="1" applyFill="1" applyBorder="1" applyAlignment="1">
      <alignment horizontal="center" vertical="center"/>
    </xf>
    <xf numFmtId="165" fontId="33" fillId="2" borderId="69" xfId="0" applyNumberFormat="1" applyFont="1" applyFill="1" applyBorder="1" applyAlignment="1">
      <alignment horizontal="center"/>
    </xf>
    <xf numFmtId="165" fontId="33" fillId="2" borderId="70" xfId="0" applyNumberFormat="1" applyFont="1" applyFill="1" applyBorder="1" applyAlignment="1">
      <alignment horizontal="center"/>
    </xf>
    <xf numFmtId="165" fontId="33" fillId="2" borderId="6" xfId="0" applyNumberFormat="1" applyFont="1" applyFill="1" applyBorder="1" applyAlignment="1">
      <alignment horizontal="center"/>
    </xf>
    <xf numFmtId="165" fontId="33" fillId="2" borderId="71" xfId="0" applyNumberFormat="1" applyFont="1" applyFill="1" applyBorder="1" applyAlignment="1">
      <alignment horizontal="center"/>
    </xf>
    <xf numFmtId="165" fontId="33" fillId="2" borderId="72" xfId="0" applyNumberFormat="1" applyFont="1" applyFill="1" applyBorder="1" applyAlignment="1">
      <alignment horizontal="center"/>
    </xf>
    <xf numFmtId="165" fontId="33" fillId="2" borderId="8" xfId="0" applyNumberFormat="1" applyFont="1" applyFill="1" applyBorder="1" applyAlignment="1">
      <alignment horizontal="center"/>
    </xf>
    <xf numFmtId="165" fontId="33" fillId="2" borderId="73" xfId="0" applyNumberFormat="1" applyFont="1" applyFill="1" applyBorder="1" applyAlignment="1">
      <alignment horizontal="center"/>
    </xf>
    <xf numFmtId="165" fontId="33" fillId="2" borderId="74" xfId="0" applyNumberFormat="1" applyFont="1" applyFill="1" applyBorder="1" applyAlignment="1">
      <alignment horizontal="center"/>
    </xf>
    <xf numFmtId="165" fontId="33" fillId="2" borderId="10" xfId="0" applyNumberFormat="1" applyFont="1" applyFill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1" fillId="0" borderId="39" xfId="0" applyNumberFormat="1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3" borderId="75" xfId="0" applyFont="1" applyFill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65" fontId="33" fillId="2" borderId="76" xfId="0" applyNumberFormat="1" applyFont="1" applyFill="1" applyBorder="1" applyAlignment="1">
      <alignment horizontal="center"/>
    </xf>
    <xf numFmtId="165" fontId="33" fillId="2" borderId="77" xfId="0" applyNumberFormat="1" applyFont="1" applyFill="1" applyBorder="1" applyAlignment="1">
      <alignment horizontal="center"/>
    </xf>
    <xf numFmtId="165" fontId="33" fillId="2" borderId="78" xfId="0" applyNumberFormat="1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1" fillId="0" borderId="79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45" fillId="3" borderId="81" xfId="0" applyFont="1" applyFill="1" applyBorder="1" applyAlignment="1">
      <alignment horizontal="left"/>
    </xf>
    <xf numFmtId="0" fontId="20" fillId="2" borderId="82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83" xfId="0" applyFont="1" applyFill="1" applyBorder="1" applyAlignment="1">
      <alignment horizontal="center"/>
    </xf>
    <xf numFmtId="0" fontId="24" fillId="3" borderId="84" xfId="0" applyFont="1" applyFill="1" applyBorder="1" applyAlignment="1">
      <alignment horizontal="center"/>
    </xf>
    <xf numFmtId="0" fontId="27" fillId="3" borderId="85" xfId="0" applyFont="1" applyFill="1" applyBorder="1" applyAlignment="1">
      <alignment horizontal="center"/>
    </xf>
    <xf numFmtId="0" fontId="24" fillId="3" borderId="86" xfId="0" applyFont="1" applyFill="1" applyBorder="1" applyAlignment="1">
      <alignment horizontal="center"/>
    </xf>
    <xf numFmtId="0" fontId="45" fillId="3" borderId="87" xfId="0" applyFont="1" applyFill="1" applyBorder="1" applyAlignment="1">
      <alignment horizontal="center"/>
    </xf>
    <xf numFmtId="0" fontId="0" fillId="0" borderId="79" xfId="0" applyBorder="1" applyAlignment="1">
      <alignment horizontal="center"/>
    </xf>
    <xf numFmtId="0" fontId="24" fillId="4" borderId="88" xfId="0" applyFont="1" applyFill="1" applyBorder="1" applyAlignment="1">
      <alignment horizontal="center" vertic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1" fontId="33" fillId="2" borderId="92" xfId="0" applyNumberFormat="1" applyFont="1" applyFill="1" applyBorder="1" applyAlignment="1">
      <alignment horizontal="center"/>
    </xf>
    <xf numFmtId="1" fontId="33" fillId="2" borderId="93" xfId="0" applyNumberFormat="1" applyFont="1" applyFill="1" applyBorder="1" applyAlignment="1">
      <alignment horizontal="center"/>
    </xf>
    <xf numFmtId="1" fontId="33" fillId="2" borderId="94" xfId="0" applyNumberFormat="1" applyFont="1" applyFill="1" applyBorder="1" applyAlignment="1">
      <alignment horizontal="center"/>
    </xf>
    <xf numFmtId="1" fontId="33" fillId="2" borderId="95" xfId="0" applyNumberFormat="1" applyFont="1" applyFill="1" applyBorder="1" applyAlignment="1">
      <alignment horizontal="center"/>
    </xf>
    <xf numFmtId="1" fontId="33" fillId="2" borderId="96" xfId="0" applyNumberFormat="1" applyFont="1" applyFill="1" applyBorder="1" applyAlignment="1">
      <alignment horizontal="center"/>
    </xf>
    <xf numFmtId="1" fontId="33" fillId="2" borderId="97" xfId="0" applyNumberFormat="1" applyFont="1" applyFill="1" applyBorder="1" applyAlignment="1">
      <alignment horizontal="center"/>
    </xf>
    <xf numFmtId="1" fontId="33" fillId="2" borderId="98" xfId="0" applyNumberFormat="1" applyFont="1" applyFill="1" applyBorder="1" applyAlignment="1">
      <alignment horizontal="center"/>
    </xf>
    <xf numFmtId="1" fontId="33" fillId="2" borderId="99" xfId="0" applyNumberFormat="1" applyFont="1" applyFill="1" applyBorder="1" applyAlignment="1">
      <alignment horizontal="center"/>
    </xf>
    <xf numFmtId="1" fontId="33" fillId="2" borderId="100" xfId="0" applyNumberFormat="1" applyFont="1" applyFill="1" applyBorder="1" applyAlignment="1">
      <alignment horizontal="center"/>
    </xf>
    <xf numFmtId="1" fontId="33" fillId="2" borderId="101" xfId="0" applyNumberFormat="1" applyFont="1" applyFill="1" applyBorder="1" applyAlignment="1">
      <alignment horizontal="center"/>
    </xf>
    <xf numFmtId="1" fontId="33" fillId="2" borderId="102" xfId="0" applyNumberFormat="1" applyFont="1" applyFill="1" applyBorder="1" applyAlignment="1">
      <alignment horizontal="center"/>
    </xf>
    <xf numFmtId="0" fontId="15" fillId="0" borderId="88" xfId="0" applyFont="1" applyBorder="1" applyAlignment="1">
      <alignment horizontal="right" vertical="center"/>
    </xf>
    <xf numFmtId="1" fontId="1" fillId="0" borderId="90" xfId="0" applyNumberFormat="1" applyFont="1" applyFill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0" fontId="16" fillId="0" borderId="104" xfId="0" applyFont="1" applyBorder="1" applyAlignment="1">
      <alignment vertical="center"/>
    </xf>
    <xf numFmtId="1" fontId="1" fillId="0" borderId="103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0" fontId="24" fillId="0" borderId="106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23" fillId="3" borderId="47" xfId="0" applyFont="1" applyFill="1" applyBorder="1" applyAlignment="1">
      <alignment horizontal="left"/>
    </xf>
    <xf numFmtId="0" fontId="45" fillId="3" borderId="47" xfId="0" applyFont="1" applyFill="1" applyBorder="1" applyAlignment="1">
      <alignment horizontal="left"/>
    </xf>
    <xf numFmtId="0" fontId="23" fillId="3" borderId="54" xfId="0" applyFont="1" applyFill="1" applyBorder="1" applyAlignment="1">
      <alignment horizontal="left"/>
    </xf>
    <xf numFmtId="0" fontId="45" fillId="3" borderId="10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/>
    </xf>
    <xf numFmtId="165" fontId="13" fillId="0" borderId="38" xfId="0" applyNumberFormat="1" applyFont="1" applyFill="1" applyBorder="1" applyAlignment="1">
      <alignment horizontal="center" vertical="center"/>
    </xf>
    <xf numFmtId="0" fontId="13" fillId="0" borderId="103" xfId="0" applyFont="1" applyFill="1" applyBorder="1" applyAlignment="1">
      <alignment horizontal="center" vertical="center"/>
    </xf>
    <xf numFmtId="1" fontId="13" fillId="0" borderId="105" xfId="0" applyNumberFormat="1" applyFont="1" applyFill="1" applyBorder="1" applyAlignment="1">
      <alignment horizontal="center" vertical="center"/>
    </xf>
    <xf numFmtId="0" fontId="13" fillId="0" borderId="10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65" fontId="13" fillId="0" borderId="109" xfId="0" applyNumberFormat="1" applyFont="1" applyFill="1" applyBorder="1" applyAlignment="1">
      <alignment horizontal="center" vertical="center"/>
    </xf>
    <xf numFmtId="0" fontId="13" fillId="0" borderId="110" xfId="0" applyFont="1" applyFill="1" applyBorder="1" applyAlignment="1">
      <alignment horizontal="center" vertical="center"/>
    </xf>
    <xf numFmtId="0" fontId="13" fillId="0" borderId="111" xfId="0" applyFont="1" applyFill="1" applyBorder="1" applyAlignment="1">
      <alignment horizontal="center" vertical="center"/>
    </xf>
    <xf numFmtId="1" fontId="13" fillId="0" borderId="110" xfId="0" applyNumberFormat="1" applyFont="1" applyFill="1" applyBorder="1" applyAlignment="1">
      <alignment horizontal="center" vertical="center"/>
    </xf>
    <xf numFmtId="0" fontId="13" fillId="0" borderId="112" xfId="0" applyFont="1" applyFill="1" applyBorder="1" applyAlignment="1">
      <alignment horizontal="center" vertical="center"/>
    </xf>
    <xf numFmtId="165" fontId="13" fillId="0" borderId="35" xfId="0" applyNumberFormat="1" applyFont="1" applyFill="1" applyBorder="1" applyAlignment="1">
      <alignment horizontal="center" vertical="center"/>
    </xf>
    <xf numFmtId="0" fontId="13" fillId="0" borderId="105" xfId="0" applyFont="1" applyFill="1" applyBorder="1" applyAlignment="1">
      <alignment horizontal="center" vertical="center"/>
    </xf>
    <xf numFmtId="0" fontId="13" fillId="0" borderId="1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1" fontId="1" fillId="0" borderId="103" xfId="0" applyNumberFormat="1" applyFont="1" applyBorder="1" applyAlignment="1">
      <alignment/>
    </xf>
    <xf numFmtId="1" fontId="1" fillId="0" borderId="114" xfId="0" applyNumberFormat="1" applyFont="1" applyBorder="1" applyAlignment="1">
      <alignment/>
    </xf>
    <xf numFmtId="1" fontId="13" fillId="0" borderId="35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109" xfId="0" applyNumberFormat="1" applyFont="1" applyFill="1" applyBorder="1" applyAlignment="1">
      <alignment horizontal="center" vertical="center"/>
    </xf>
    <xf numFmtId="1" fontId="13" fillId="0" borderId="10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0" fontId="11" fillId="0" borderId="106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11" fillId="0" borderId="115" xfId="0" applyFont="1" applyBorder="1" applyAlignment="1">
      <alignment horizontal="center"/>
    </xf>
    <xf numFmtId="0" fontId="0" fillId="0" borderId="105" xfId="0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24" fillId="4" borderId="116" xfId="0" applyFont="1" applyFill="1" applyBorder="1" applyAlignment="1">
      <alignment horizontal="center" vertical="center"/>
    </xf>
    <xf numFmtId="1" fontId="13" fillId="5" borderId="38" xfId="0" applyNumberFormat="1" applyFont="1" applyFill="1" applyBorder="1" applyAlignment="1">
      <alignment horizontal="center" vertical="center"/>
    </xf>
    <xf numFmtId="165" fontId="13" fillId="5" borderId="3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55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6" fillId="0" borderId="118" xfId="0" applyFont="1" applyBorder="1" applyAlignment="1">
      <alignment horizontal="center"/>
    </xf>
    <xf numFmtId="0" fontId="6" fillId="0" borderId="119" xfId="0" applyFont="1" applyBorder="1" applyAlignment="1">
      <alignment horizontal="center"/>
    </xf>
    <xf numFmtId="0" fontId="6" fillId="0" borderId="120" xfId="0" applyFont="1" applyBorder="1" applyAlignment="1">
      <alignment horizontal="center"/>
    </xf>
    <xf numFmtId="0" fontId="6" fillId="0" borderId="121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22" xfId="0" applyBorder="1" applyAlignment="1">
      <alignment horizontal="center"/>
    </xf>
    <xf numFmtId="0" fontId="24" fillId="4" borderId="12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1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0" fillId="0" borderId="130" xfId="0" applyBorder="1" applyAlignment="1">
      <alignment horizontal="center"/>
    </xf>
    <xf numFmtId="0" fontId="0" fillId="0" borderId="25" xfId="0" applyBorder="1" applyAlignment="1">
      <alignment horizontal="center"/>
    </xf>
    <xf numFmtId="0" fontId="17" fillId="0" borderId="11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24" fillId="4" borderId="115" xfId="0" applyFont="1" applyFill="1" applyBorder="1" applyAlignment="1">
      <alignment horizontal="center" vertical="center"/>
    </xf>
    <xf numFmtId="0" fontId="24" fillId="4" borderId="68" xfId="0" applyFont="1" applyFill="1" applyBorder="1" applyAlignment="1">
      <alignment horizontal="center" vertical="center"/>
    </xf>
    <xf numFmtId="0" fontId="8" fillId="4" borderId="115" xfId="0" applyFont="1" applyFill="1" applyBorder="1" applyAlignment="1">
      <alignment horizontal="center" vertical="center"/>
    </xf>
    <xf numFmtId="1" fontId="13" fillId="5" borderId="105" xfId="0" applyNumberFormat="1" applyFont="1" applyFill="1" applyBorder="1" applyAlignment="1">
      <alignment horizontal="center" vertical="center"/>
    </xf>
    <xf numFmtId="1" fontId="13" fillId="5" borderId="131" xfId="0" applyNumberFormat="1" applyFont="1" applyFill="1" applyBorder="1" applyAlignment="1">
      <alignment horizontal="center" vertical="center"/>
    </xf>
    <xf numFmtId="1" fontId="13" fillId="5" borderId="109" xfId="0" applyNumberFormat="1" applyFont="1" applyFill="1" applyBorder="1" applyAlignment="1">
      <alignment horizontal="center" vertical="center"/>
    </xf>
    <xf numFmtId="1" fontId="13" fillId="5" borderId="103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FM_Hd_06_A</a:t>
            </a:r>
          </a:p>
        </c:rich>
      </c:tx>
      <c:layout>
        <c:manualLayout>
          <c:xMode val="factor"/>
          <c:yMode val="factor"/>
          <c:x val="-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225"/>
          <c:w val="0.778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20390768"/>
        <c:axId val="49299185"/>
      </c:scatterChart>
      <c:valAx>
        <c:axId val="2039076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25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299185"/>
        <c:crosses val="autoZero"/>
        <c:crossBetween val="midCat"/>
        <c:dispUnits/>
      </c:valAx>
      <c:valAx>
        <c:axId val="49299185"/>
        <c:scaling>
          <c:orientation val="minMax"/>
          <c:max val="90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3907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41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FM_Hd_06_B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025"/>
          <c:w val="0.7677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41039482"/>
        <c:axId val="33811019"/>
      </c:scatterChart>
      <c:valAx>
        <c:axId val="4103948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75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811019"/>
        <c:crosses val="autoZero"/>
        <c:crossBetween val="midCat"/>
        <c:dispUnits/>
      </c:valAx>
      <c:valAx>
        <c:axId val="33811019"/>
        <c:scaling>
          <c:orientation val="minMax"/>
          <c:max val="100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394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25"/>
          <c:y val="0.4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FM_Hd_06_45A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225"/>
          <c:w val="0.778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Panel!$B$9</c:f>
              <c:strCache>
                <c:ptCount val="1"/>
                <c:pt idx="0">
                  <c:v>IL, 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Panel!$B$10:$B$73</c:f>
              <c:numCache/>
            </c:numRef>
          </c:yVal>
          <c:smooth val="0"/>
        </c:ser>
        <c:ser>
          <c:idx val="1"/>
          <c:order val="1"/>
          <c:tx>
            <c:strRef>
              <c:f>Panel!$E$9</c:f>
              <c:strCache>
                <c:ptCount val="1"/>
                <c:pt idx="0">
                  <c:v>IU, nA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Panel!$E$10:$E$73</c:f>
              <c:numCache/>
            </c:numRef>
          </c:yVal>
          <c:smooth val="0"/>
        </c:ser>
        <c:axId val="35863716"/>
        <c:axId val="54337989"/>
      </c:scatterChart>
      <c:valAx>
        <c:axId val="3586371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25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337989"/>
        <c:crosses val="autoZero"/>
        <c:crossBetween val="midCat"/>
        <c:dispUnits/>
      </c:valAx>
      <c:valAx>
        <c:axId val="54337989"/>
        <c:scaling>
          <c:orientation val="minMax"/>
          <c:max val="2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637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434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FM_Hd_06_45A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1"/>
          <c:w val="0.76975"/>
          <c:h val="0.871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Panel!$I$9</c:f>
              <c:strCache>
                <c:ptCount val="1"/>
                <c:pt idx="0">
                  <c:v>IL, 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Panel!$I$10:$I$73</c:f>
              <c:numCache/>
            </c:numRef>
          </c:yVal>
          <c:smooth val="0"/>
        </c:ser>
        <c:ser>
          <c:idx val="1"/>
          <c:order val="1"/>
          <c:tx>
            <c:strRef>
              <c:f>Panel!$L$9</c:f>
              <c:strCache>
                <c:ptCount val="1"/>
                <c:pt idx="0">
                  <c:v>IU, nA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Panel!$L$10:$L$73</c:f>
              <c:numCache/>
            </c:numRef>
          </c:yVal>
          <c:smooth val="0"/>
        </c:ser>
        <c:axId val="19279854"/>
        <c:axId val="39300959"/>
      </c:scatterChart>
      <c:valAx>
        <c:axId val="1927985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75" b="1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00959"/>
        <c:crosses val="autoZero"/>
        <c:crossBetween val="midCat"/>
        <c:dispUnits/>
      </c:valAx>
      <c:valAx>
        <c:axId val="39300959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798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430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1825"/>
          <c:w val="0.7625"/>
          <c:h val="0.8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Modul!$B$10:$B$73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Modul!$C$10:$C$73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Modul!$E$10:$E$73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18164312"/>
        <c:axId val="29261081"/>
      </c:scatterChart>
      <c:valAx>
        <c:axId val="18164312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Nch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261081"/>
        <c:crosses val="autoZero"/>
        <c:crossBetween val="midCat"/>
        <c:dispUnits/>
      </c:valAx>
      <c:valAx>
        <c:axId val="292610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36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643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398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75"/>
          <c:w val="0.87675"/>
          <c:h val="0.83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Modul!$J$9</c:f>
              <c:strCache>
                <c:ptCount val="1"/>
                <c:pt idx="0">
                  <c:v>AU-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Modul!$J$10:$J$64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Modul!$L$9</c:f>
              <c:strCache>
                <c:ptCount val="1"/>
                <c:pt idx="0">
                  <c:v>AU-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Modul!$L$10:$L$64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Modul!$M$9</c:f>
              <c:strCache>
                <c:ptCount val="1"/>
                <c:pt idx="0">
                  <c:v>BL-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Modul!$M$10:$M$64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Modul!$O$9</c:f>
              <c:strCache>
                <c:ptCount val="1"/>
                <c:pt idx="0">
                  <c:v>BL-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Modul!$I$10:$I$64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xVal>
          <c:yVal>
            <c:numRef>
              <c:f>Modul!$O$10:$O$64</c:f>
              <c:numCach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</c:ser>
        <c:axId val="62023138"/>
        <c:axId val="21337331"/>
      </c:scatterChart>
      <c:valAx>
        <c:axId val="6202313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X, cm</a:t>
                </a:r>
              </a:p>
            </c:rich>
          </c:tx>
          <c:layout>
            <c:manualLayout>
              <c:xMode val="factor"/>
              <c:yMode val="factor"/>
              <c:x val="0.0285"/>
              <c:y val="0.14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337331"/>
        <c:crosses val="autoZero"/>
        <c:crossBetween val="midCat"/>
        <c:dispUnits/>
      </c:valAx>
      <c:valAx>
        <c:axId val="213373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Ph, mV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0231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5"/>
          <c:y val="0.386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Tabelle3!$C$4</c:f>
              <c:strCache>
                <c:ptCount val="1"/>
                <c:pt idx="0">
                  <c:v>IL, 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Tabelle3!$C$5:$C$68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Tabelle3!$D$4</c:f>
              <c:strCache>
                <c:ptCount val="1"/>
                <c:pt idx="0">
                  <c:v>IU, 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Tabelle3!$D$5:$D$68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val>
          <c:smooth val="0"/>
        </c:ser>
        <c:marker val="1"/>
        <c:axId val="57818252"/>
        <c:axId val="50602221"/>
      </c:lineChart>
      <c:catAx>
        <c:axId val="5781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02221"/>
        <c:crosses val="autoZero"/>
        <c:auto val="1"/>
        <c:lblOffset val="100"/>
        <c:noMultiLvlLbl val="0"/>
      </c:catAx>
      <c:valAx>
        <c:axId val="50602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18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85</xdr:row>
      <xdr:rowOff>28575</xdr:rowOff>
    </xdr:from>
    <xdr:to>
      <xdr:col>8</xdr:col>
      <xdr:colOff>438150</xdr:colOff>
      <xdr:row>101</xdr:row>
      <xdr:rowOff>133350</xdr:rowOff>
    </xdr:to>
    <xdr:graphicFrame>
      <xdr:nvGraphicFramePr>
        <xdr:cNvPr id="1" name="Chart 11"/>
        <xdr:cNvGraphicFramePr/>
      </xdr:nvGraphicFramePr>
      <xdr:xfrm>
        <a:off x="9525" y="1210627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85</xdr:row>
      <xdr:rowOff>38100</xdr:rowOff>
    </xdr:from>
    <xdr:to>
      <xdr:col>16</xdr:col>
      <xdr:colOff>638175</xdr:colOff>
      <xdr:row>101</xdr:row>
      <xdr:rowOff>133350</xdr:rowOff>
    </xdr:to>
    <xdr:graphicFrame>
      <xdr:nvGraphicFramePr>
        <xdr:cNvPr id="2" name="Chart 12"/>
        <xdr:cNvGraphicFramePr/>
      </xdr:nvGraphicFramePr>
      <xdr:xfrm>
        <a:off x="4552950" y="12115800"/>
        <a:ext cx="431482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101</xdr:row>
      <xdr:rowOff>133350</xdr:rowOff>
    </xdr:from>
    <xdr:to>
      <xdr:col>8</xdr:col>
      <xdr:colOff>428625</xdr:colOff>
      <xdr:row>118</xdr:row>
      <xdr:rowOff>76200</xdr:rowOff>
    </xdr:to>
    <xdr:graphicFrame>
      <xdr:nvGraphicFramePr>
        <xdr:cNvPr id="3" name="Chart 16"/>
        <xdr:cNvGraphicFramePr/>
      </xdr:nvGraphicFramePr>
      <xdr:xfrm>
        <a:off x="0" y="14801850"/>
        <a:ext cx="4543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101</xdr:row>
      <xdr:rowOff>152400</xdr:rowOff>
    </xdr:from>
    <xdr:to>
      <xdr:col>16</xdr:col>
      <xdr:colOff>657225</xdr:colOff>
      <xdr:row>118</xdr:row>
      <xdr:rowOff>76200</xdr:rowOff>
    </xdr:to>
    <xdr:graphicFrame>
      <xdr:nvGraphicFramePr>
        <xdr:cNvPr id="4" name="Chart 19"/>
        <xdr:cNvGraphicFramePr/>
      </xdr:nvGraphicFramePr>
      <xdr:xfrm>
        <a:off x="4552950" y="14820900"/>
        <a:ext cx="433387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85725</xdr:rowOff>
    </xdr:from>
    <xdr:to>
      <xdr:col>6</xdr:col>
      <xdr:colOff>476250</xdr:colOff>
      <xdr:row>99</xdr:row>
      <xdr:rowOff>95250</xdr:rowOff>
    </xdr:to>
    <xdr:graphicFrame>
      <xdr:nvGraphicFramePr>
        <xdr:cNvPr id="1" name="Chart 3"/>
        <xdr:cNvGraphicFramePr/>
      </xdr:nvGraphicFramePr>
      <xdr:xfrm>
        <a:off x="0" y="13554075"/>
        <a:ext cx="43624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619125</xdr:colOff>
      <xdr:row>82</xdr:row>
      <xdr:rowOff>114300</xdr:rowOff>
    </xdr:from>
    <xdr:to>
      <xdr:col>15</xdr:col>
      <xdr:colOff>438150</xdr:colOff>
      <xdr:row>99</xdr:row>
      <xdr:rowOff>133350</xdr:rowOff>
    </xdr:to>
    <xdr:graphicFrame>
      <xdr:nvGraphicFramePr>
        <xdr:cNvPr id="2" name="Chart 4"/>
        <xdr:cNvGraphicFramePr/>
      </xdr:nvGraphicFramePr>
      <xdr:xfrm>
        <a:off x="4505325" y="13582650"/>
        <a:ext cx="56483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11</xdr:row>
      <xdr:rowOff>28575</xdr:rowOff>
    </xdr:from>
    <xdr:to>
      <xdr:col>9</xdr:col>
      <xdr:colOff>142875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333625" y="183832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5"/>
  <sheetViews>
    <sheetView workbookViewId="0" topLeftCell="A66">
      <selection activeCell="J85" sqref="J85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0.41891146057248074</v>
      </c>
      <c r="F2" s="2"/>
      <c r="G2" s="2"/>
    </row>
    <row r="3" spans="4:7" ht="12.75">
      <c r="D3" s="1" t="s">
        <v>11</v>
      </c>
      <c r="E3" s="5">
        <v>80</v>
      </c>
      <c r="F3" s="3"/>
      <c r="G3" s="3"/>
    </row>
    <row r="4" spans="4:5" ht="13.5">
      <c r="D4" s="208" t="s">
        <v>2</v>
      </c>
      <c r="E4" s="208"/>
    </row>
    <row r="6" spans="1:16" ht="13.5" thickBot="1">
      <c r="A6" s="84" t="s">
        <v>12</v>
      </c>
      <c r="B6" s="216" t="s">
        <v>50</v>
      </c>
      <c r="C6" s="217"/>
      <c r="D6" s="6"/>
      <c r="E6" s="6"/>
      <c r="F6" s="6"/>
      <c r="G6" s="6"/>
      <c r="H6" s="6"/>
      <c r="N6" s="84" t="s">
        <v>12</v>
      </c>
      <c r="O6" s="216" t="s">
        <v>50</v>
      </c>
      <c r="P6" s="217"/>
    </row>
    <row r="7" spans="1:16" ht="14.25" thickBot="1" thickTop="1">
      <c r="A7" s="78" t="s">
        <v>9</v>
      </c>
      <c r="B7" s="218" t="s">
        <v>51</v>
      </c>
      <c r="C7" s="219"/>
      <c r="D7" s="219"/>
      <c r="E7" s="219"/>
      <c r="F7" s="219"/>
      <c r="G7" s="219"/>
      <c r="H7" s="220"/>
      <c r="I7" s="218" t="s">
        <v>52</v>
      </c>
      <c r="J7" s="219"/>
      <c r="K7" s="219"/>
      <c r="L7" s="219"/>
      <c r="M7" s="219"/>
      <c r="N7" s="219"/>
      <c r="O7" s="221"/>
      <c r="P7" s="128" t="s">
        <v>9</v>
      </c>
    </row>
    <row r="8" spans="1:16" ht="13.5" thickBot="1">
      <c r="A8" s="79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129"/>
      <c r="P8" s="126" t="s">
        <v>13</v>
      </c>
    </row>
    <row r="9" spans="1:16" ht="14.25" thickBot="1">
      <c r="A9" s="80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30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30</v>
      </c>
      <c r="P9" s="127" t="s">
        <v>0</v>
      </c>
    </row>
    <row r="10" spans="1:16" s="130" customFormat="1" ht="10.5" customHeight="1">
      <c r="A10" s="34">
        <v>0</v>
      </c>
      <c r="B10" s="194">
        <v>40</v>
      </c>
      <c r="C10" s="188">
        <v>5.9</v>
      </c>
      <c r="D10" s="179">
        <f>$E$2*($E$3/C10)^2</f>
        <v>77.0190562385486</v>
      </c>
      <c r="E10" s="179">
        <v>3</v>
      </c>
      <c r="F10" s="188">
        <v>5.648</v>
      </c>
      <c r="G10" s="179">
        <f>$E$2*($E$3/F10)^2</f>
        <v>84.04518545459814</v>
      </c>
      <c r="H10" s="189"/>
      <c r="I10" s="187">
        <v>2</v>
      </c>
      <c r="J10" s="190">
        <v>5.497</v>
      </c>
      <c r="K10" s="179">
        <f>$E$2*($E$3/J10)^2</f>
        <v>88.72596714201188</v>
      </c>
      <c r="L10" s="187">
        <v>0</v>
      </c>
      <c r="M10" s="190">
        <v>5.741</v>
      </c>
      <c r="N10" s="179">
        <f>$E$2*($E$3/M10)^2</f>
        <v>81.34429924377676</v>
      </c>
      <c r="O10" s="191"/>
      <c r="P10" s="33">
        <v>0</v>
      </c>
    </row>
    <row r="11" spans="1:16" s="130" customFormat="1" ht="10.5" customHeight="1">
      <c r="A11" s="37">
        <v>1</v>
      </c>
      <c r="B11" s="195">
        <v>140</v>
      </c>
      <c r="C11" s="178">
        <v>5.892</v>
      </c>
      <c r="D11" s="179">
        <f aca="true" t="shared" si="0" ref="D11:D73">$E$2*($E$3/C11)^2</f>
        <v>77.22834705578083</v>
      </c>
      <c r="E11" s="197">
        <v>7</v>
      </c>
      <c r="F11" s="178">
        <v>5.67</v>
      </c>
      <c r="G11" s="179">
        <f aca="true" t="shared" si="1" ref="G11:G73">$E$2*($E$3/F11)^2</f>
        <v>83.39424825309348</v>
      </c>
      <c r="H11" s="180"/>
      <c r="I11" s="177">
        <v>1</v>
      </c>
      <c r="J11" s="178">
        <v>5.677</v>
      </c>
      <c r="K11" s="179">
        <f aca="true" t="shared" si="2" ref="K11:K73">$E$2*($E$3/J11)^2</f>
        <v>83.18871722030258</v>
      </c>
      <c r="L11" s="177">
        <v>0</v>
      </c>
      <c r="M11" s="178">
        <v>5.883</v>
      </c>
      <c r="N11" s="179">
        <f aca="true" t="shared" si="3" ref="N11:N73">$E$2*($E$3/M11)^2</f>
        <v>77.46482054964078</v>
      </c>
      <c r="O11" s="181"/>
      <c r="P11" s="131">
        <v>1</v>
      </c>
    </row>
    <row r="12" spans="1:16" s="130" customFormat="1" ht="10.5" customHeight="1">
      <c r="A12" s="37">
        <v>2</v>
      </c>
      <c r="B12" s="195">
        <v>225</v>
      </c>
      <c r="C12" s="178">
        <v>5.895</v>
      </c>
      <c r="D12" s="179">
        <f t="shared" si="0"/>
        <v>77.14976314119876</v>
      </c>
      <c r="E12" s="197">
        <v>3</v>
      </c>
      <c r="F12" s="178">
        <v>5.84</v>
      </c>
      <c r="G12" s="179">
        <f t="shared" si="1"/>
        <v>78.60976929489223</v>
      </c>
      <c r="H12" s="180"/>
      <c r="I12" s="177">
        <v>0</v>
      </c>
      <c r="J12" s="178">
        <v>5.481</v>
      </c>
      <c r="K12" s="250">
        <f t="shared" si="2"/>
        <v>89.24473653719872</v>
      </c>
      <c r="L12" s="177">
        <v>0</v>
      </c>
      <c r="M12" s="178">
        <v>5.924</v>
      </c>
      <c r="N12" s="179">
        <f t="shared" si="3"/>
        <v>76.39626319105349</v>
      </c>
      <c r="O12" s="181" t="s">
        <v>57</v>
      </c>
      <c r="P12" s="131">
        <v>2</v>
      </c>
    </row>
    <row r="13" spans="1:16" s="130" customFormat="1" ht="10.5" customHeight="1">
      <c r="A13" s="37">
        <v>3</v>
      </c>
      <c r="B13" s="195">
        <v>70</v>
      </c>
      <c r="C13" s="178">
        <v>5.889</v>
      </c>
      <c r="D13" s="179">
        <f t="shared" si="0"/>
        <v>77.30705109862959</v>
      </c>
      <c r="E13" s="197">
        <v>9</v>
      </c>
      <c r="F13" s="178">
        <v>5.351</v>
      </c>
      <c r="G13" s="179">
        <f t="shared" si="1"/>
        <v>93.63372777161298</v>
      </c>
      <c r="H13" s="180"/>
      <c r="I13" s="177">
        <v>1</v>
      </c>
      <c r="J13" s="178">
        <v>5.233</v>
      </c>
      <c r="K13" s="250">
        <f t="shared" si="2"/>
        <v>97.9040700185379</v>
      </c>
      <c r="L13" s="177">
        <v>0</v>
      </c>
      <c r="M13" s="178">
        <v>5.934</v>
      </c>
      <c r="N13" s="179">
        <f t="shared" si="3"/>
        <v>76.13899358690674</v>
      </c>
      <c r="O13" s="181" t="s">
        <v>57</v>
      </c>
      <c r="P13" s="131">
        <v>3</v>
      </c>
    </row>
    <row r="14" spans="1:16" s="130" customFormat="1" ht="10.5" customHeight="1">
      <c r="A14" s="37">
        <v>4</v>
      </c>
      <c r="B14" s="195">
        <v>225</v>
      </c>
      <c r="C14" s="178">
        <v>5.862</v>
      </c>
      <c r="D14" s="179">
        <f t="shared" si="0"/>
        <v>78.02083388374665</v>
      </c>
      <c r="E14" s="197">
        <v>80</v>
      </c>
      <c r="F14" s="178">
        <v>5.698</v>
      </c>
      <c r="G14" s="179">
        <f t="shared" si="1"/>
        <v>82.57666251962677</v>
      </c>
      <c r="H14" s="180"/>
      <c r="I14" s="177">
        <v>1</v>
      </c>
      <c r="J14" s="178">
        <v>5.908</v>
      </c>
      <c r="K14" s="179">
        <f t="shared" si="2"/>
        <v>76.8106150452239</v>
      </c>
      <c r="L14" s="177">
        <v>0</v>
      </c>
      <c r="M14" s="178">
        <v>5.886</v>
      </c>
      <c r="N14" s="179">
        <f t="shared" si="3"/>
        <v>77.38587551471724</v>
      </c>
      <c r="O14" s="181"/>
      <c r="P14" s="131">
        <v>4</v>
      </c>
    </row>
    <row r="15" spans="1:16" s="130" customFormat="1" ht="10.5" customHeight="1">
      <c r="A15" s="37">
        <v>5</v>
      </c>
      <c r="B15" s="195">
        <v>225</v>
      </c>
      <c r="C15" s="178">
        <v>5.959</v>
      </c>
      <c r="D15" s="179">
        <f t="shared" si="0"/>
        <v>75.50147655969866</v>
      </c>
      <c r="E15" s="197">
        <v>2</v>
      </c>
      <c r="F15" s="178">
        <v>5.865</v>
      </c>
      <c r="G15" s="179">
        <f t="shared" si="1"/>
        <v>77.94103758737192</v>
      </c>
      <c r="H15" s="180"/>
      <c r="I15" s="177">
        <v>3</v>
      </c>
      <c r="J15" s="178">
        <v>5.843</v>
      </c>
      <c r="K15" s="179">
        <f t="shared" si="2"/>
        <v>78.5290680228099</v>
      </c>
      <c r="L15" s="177">
        <v>0</v>
      </c>
      <c r="M15" s="178">
        <v>5.893</v>
      </c>
      <c r="N15" s="179">
        <f t="shared" si="3"/>
        <v>77.20213908208108</v>
      </c>
      <c r="O15" s="181"/>
      <c r="P15" s="131">
        <v>5</v>
      </c>
    </row>
    <row r="16" spans="1:16" s="130" customFormat="1" ht="10.5" customHeight="1">
      <c r="A16" s="37">
        <v>6</v>
      </c>
      <c r="B16" s="195">
        <v>225</v>
      </c>
      <c r="C16" s="178">
        <v>5.905</v>
      </c>
      <c r="D16" s="179">
        <f t="shared" si="0"/>
        <v>76.88868121961761</v>
      </c>
      <c r="E16" s="197">
        <v>9</v>
      </c>
      <c r="F16" s="178">
        <v>5.749</v>
      </c>
      <c r="G16" s="179">
        <f t="shared" si="1"/>
        <v>81.11806803261047</v>
      </c>
      <c r="H16" s="180"/>
      <c r="I16" s="177">
        <v>2</v>
      </c>
      <c r="J16" s="178">
        <v>5.872</v>
      </c>
      <c r="K16" s="179">
        <f t="shared" si="2"/>
        <v>77.75532162472079</v>
      </c>
      <c r="L16" s="177">
        <v>0</v>
      </c>
      <c r="M16" s="178">
        <v>5.882</v>
      </c>
      <c r="N16" s="179">
        <f t="shared" si="3"/>
        <v>77.49116240800682</v>
      </c>
      <c r="O16" s="181"/>
      <c r="P16" s="131">
        <v>6</v>
      </c>
    </row>
    <row r="17" spans="1:16" s="130" customFormat="1" ht="10.5" customHeight="1">
      <c r="A17" s="37">
        <v>7</v>
      </c>
      <c r="B17" s="206">
        <v>225</v>
      </c>
      <c r="C17" s="178">
        <v>5.928</v>
      </c>
      <c r="D17" s="179">
        <f t="shared" si="0"/>
        <v>76.29319910404489</v>
      </c>
      <c r="E17" s="197">
        <v>80</v>
      </c>
      <c r="F17" s="178">
        <v>5.928</v>
      </c>
      <c r="G17" s="179">
        <f t="shared" si="1"/>
        <v>76.29319910404489</v>
      </c>
      <c r="H17" s="180" t="s">
        <v>57</v>
      </c>
      <c r="I17" s="177">
        <v>0</v>
      </c>
      <c r="J17" s="178">
        <v>5.698</v>
      </c>
      <c r="K17" s="179">
        <f t="shared" si="2"/>
        <v>82.57666251962677</v>
      </c>
      <c r="L17" s="177">
        <v>0</v>
      </c>
      <c r="M17" s="178">
        <v>5.913</v>
      </c>
      <c r="N17" s="179">
        <f t="shared" si="3"/>
        <v>76.68076870710414</v>
      </c>
      <c r="O17" s="181"/>
      <c r="P17" s="131">
        <v>7</v>
      </c>
    </row>
    <row r="18" spans="1:16" s="130" customFormat="1" ht="10.5" customHeight="1">
      <c r="A18" s="37">
        <v>8</v>
      </c>
      <c r="B18" s="206">
        <v>225</v>
      </c>
      <c r="C18" s="178">
        <v>5.902</v>
      </c>
      <c r="D18" s="179">
        <f t="shared" si="0"/>
        <v>76.96686646790486</v>
      </c>
      <c r="E18" s="197">
        <v>30</v>
      </c>
      <c r="F18" s="178">
        <v>5.887</v>
      </c>
      <c r="G18" s="179">
        <f t="shared" si="1"/>
        <v>77.35958731940295</v>
      </c>
      <c r="H18" s="180" t="s">
        <v>57</v>
      </c>
      <c r="I18" s="177">
        <v>5</v>
      </c>
      <c r="J18" s="178">
        <v>5.799</v>
      </c>
      <c r="K18" s="179">
        <f t="shared" si="2"/>
        <v>79.72526994857341</v>
      </c>
      <c r="L18" s="177">
        <v>0</v>
      </c>
      <c r="M18" s="178">
        <v>5.894</v>
      </c>
      <c r="N18" s="179">
        <f t="shared" si="3"/>
        <v>77.17594444690367</v>
      </c>
      <c r="O18" s="181"/>
      <c r="P18" s="131">
        <v>8</v>
      </c>
    </row>
    <row r="19" spans="1:16" s="130" customFormat="1" ht="10.5" customHeight="1">
      <c r="A19" s="37">
        <v>9</v>
      </c>
      <c r="B19" s="195">
        <v>225</v>
      </c>
      <c r="C19" s="178">
        <v>5.955</v>
      </c>
      <c r="D19" s="179">
        <f t="shared" si="0"/>
        <v>75.60293998055319</v>
      </c>
      <c r="E19" s="197">
        <v>44</v>
      </c>
      <c r="F19" s="178">
        <v>6.016</v>
      </c>
      <c r="G19" s="179">
        <f t="shared" si="1"/>
        <v>74.07754155098473</v>
      </c>
      <c r="H19" s="180"/>
      <c r="I19" s="177">
        <v>2</v>
      </c>
      <c r="J19" s="178">
        <v>5.806</v>
      </c>
      <c r="K19" s="179">
        <f t="shared" si="2"/>
        <v>79.53314440013168</v>
      </c>
      <c r="L19" s="177">
        <v>0</v>
      </c>
      <c r="M19" s="178">
        <v>5.943</v>
      </c>
      <c r="N19" s="179">
        <f t="shared" si="3"/>
        <v>75.908560447134</v>
      </c>
      <c r="O19" s="181"/>
      <c r="P19" s="131">
        <v>9</v>
      </c>
    </row>
    <row r="20" spans="1:16" s="130" customFormat="1" ht="10.5" customHeight="1">
      <c r="A20" s="37">
        <v>10</v>
      </c>
      <c r="B20" s="195">
        <v>225</v>
      </c>
      <c r="C20" s="178">
        <v>5.911</v>
      </c>
      <c r="D20" s="179">
        <f t="shared" si="0"/>
        <v>76.73266770305169</v>
      </c>
      <c r="E20" s="197">
        <v>18</v>
      </c>
      <c r="F20" s="178">
        <v>5.947</v>
      </c>
      <c r="G20" s="179">
        <f t="shared" si="1"/>
        <v>75.80648137251727</v>
      </c>
      <c r="H20" s="180"/>
      <c r="I20" s="177">
        <v>1</v>
      </c>
      <c r="J20" s="178">
        <v>5.785</v>
      </c>
      <c r="K20" s="179">
        <f t="shared" si="2"/>
        <v>80.11161544703283</v>
      </c>
      <c r="L20" s="177">
        <v>0</v>
      </c>
      <c r="M20" s="178">
        <v>5.902</v>
      </c>
      <c r="N20" s="179">
        <f t="shared" si="3"/>
        <v>76.96686646790486</v>
      </c>
      <c r="O20" s="181"/>
      <c r="P20" s="131">
        <v>10</v>
      </c>
    </row>
    <row r="21" spans="1:16" s="130" customFormat="1" ht="10.5" customHeight="1">
      <c r="A21" s="37">
        <v>11</v>
      </c>
      <c r="B21" s="206">
        <v>100</v>
      </c>
      <c r="C21" s="178">
        <v>5.906</v>
      </c>
      <c r="D21" s="179">
        <f t="shared" si="0"/>
        <v>76.86264594300081</v>
      </c>
      <c r="E21" s="197">
        <v>13</v>
      </c>
      <c r="F21" s="178">
        <v>5.978</v>
      </c>
      <c r="G21" s="179">
        <f t="shared" si="1"/>
        <v>75.02230347182103</v>
      </c>
      <c r="H21" s="180" t="s">
        <v>57</v>
      </c>
      <c r="I21" s="177">
        <v>2</v>
      </c>
      <c r="J21" s="178">
        <v>5.91</v>
      </c>
      <c r="K21" s="179">
        <f t="shared" si="2"/>
        <v>76.75863696175506</v>
      </c>
      <c r="L21" s="177">
        <v>0</v>
      </c>
      <c r="M21" s="178">
        <v>5.952</v>
      </c>
      <c r="N21" s="179">
        <f t="shared" si="3"/>
        <v>75.67917182847742</v>
      </c>
      <c r="O21" s="181"/>
      <c r="P21" s="131">
        <v>11</v>
      </c>
    </row>
    <row r="22" spans="1:16" s="130" customFormat="1" ht="10.5" customHeight="1">
      <c r="A22" s="37">
        <v>12</v>
      </c>
      <c r="B22" s="195">
        <v>60</v>
      </c>
      <c r="C22" s="178">
        <v>5.908</v>
      </c>
      <c r="D22" s="179">
        <f t="shared" si="0"/>
        <v>76.8106150452239</v>
      </c>
      <c r="E22" s="197">
        <v>25</v>
      </c>
      <c r="F22" s="178">
        <v>5.992</v>
      </c>
      <c r="G22" s="179">
        <f t="shared" si="1"/>
        <v>74.67214150642883</v>
      </c>
      <c r="H22" s="180"/>
      <c r="I22" s="177">
        <v>5</v>
      </c>
      <c r="J22" s="178">
        <v>5.916</v>
      </c>
      <c r="K22" s="179">
        <f t="shared" si="2"/>
        <v>76.60301888324864</v>
      </c>
      <c r="L22" s="177">
        <v>0</v>
      </c>
      <c r="M22" s="178">
        <v>5.863</v>
      </c>
      <c r="N22" s="179">
        <f t="shared" si="3"/>
        <v>77.99422150775402</v>
      </c>
      <c r="O22" s="181"/>
      <c r="P22" s="131">
        <v>12</v>
      </c>
    </row>
    <row r="23" spans="1:16" s="130" customFormat="1" ht="10.5" customHeight="1">
      <c r="A23" s="37">
        <v>13</v>
      </c>
      <c r="B23" s="195">
        <v>20</v>
      </c>
      <c r="C23" s="178">
        <v>5.897</v>
      </c>
      <c r="D23" s="179">
        <f t="shared" si="0"/>
        <v>77.09744048204473</v>
      </c>
      <c r="E23" s="197">
        <v>0</v>
      </c>
      <c r="F23" s="178">
        <v>5.994</v>
      </c>
      <c r="G23" s="179">
        <f t="shared" si="1"/>
        <v>74.6223185610223</v>
      </c>
      <c r="H23" s="180"/>
      <c r="I23" s="177">
        <v>3</v>
      </c>
      <c r="J23" s="178">
        <v>5.868</v>
      </c>
      <c r="K23" s="179">
        <f t="shared" si="2"/>
        <v>77.86136364666716</v>
      </c>
      <c r="L23" s="177">
        <v>0</v>
      </c>
      <c r="M23" s="178">
        <v>5.957</v>
      </c>
      <c r="N23" s="179">
        <f t="shared" si="3"/>
        <v>75.55218272117084</v>
      </c>
      <c r="O23" s="181"/>
      <c r="P23" s="131">
        <v>13</v>
      </c>
    </row>
    <row r="24" spans="1:16" s="130" customFormat="1" ht="10.5" customHeight="1">
      <c r="A24" s="37">
        <v>14</v>
      </c>
      <c r="B24" s="195">
        <v>60</v>
      </c>
      <c r="C24" s="178">
        <v>5.918</v>
      </c>
      <c r="D24" s="179">
        <f t="shared" si="0"/>
        <v>76.55125134366695</v>
      </c>
      <c r="E24" s="197">
        <v>6</v>
      </c>
      <c r="F24" s="178">
        <v>5.992</v>
      </c>
      <c r="G24" s="179">
        <f t="shared" si="1"/>
        <v>74.67214150642883</v>
      </c>
      <c r="H24" s="180"/>
      <c r="I24" s="177">
        <v>0</v>
      </c>
      <c r="J24" s="178">
        <v>5.909</v>
      </c>
      <c r="K24" s="179">
        <f t="shared" si="2"/>
        <v>76.78461940616977</v>
      </c>
      <c r="L24" s="177">
        <v>0</v>
      </c>
      <c r="M24" s="178">
        <v>5.938</v>
      </c>
      <c r="N24" s="179">
        <f t="shared" si="3"/>
        <v>76.03644949943276</v>
      </c>
      <c r="O24" s="181"/>
      <c r="P24" s="131">
        <v>14</v>
      </c>
    </row>
    <row r="25" spans="1:16" s="130" customFormat="1" ht="10.5" customHeight="1">
      <c r="A25" s="37">
        <v>15</v>
      </c>
      <c r="B25" s="206">
        <v>225</v>
      </c>
      <c r="C25" s="178">
        <v>5.999</v>
      </c>
      <c r="D25" s="179">
        <f t="shared" si="0"/>
        <v>74.49797913654267</v>
      </c>
      <c r="E25" s="197">
        <v>55</v>
      </c>
      <c r="F25" s="178">
        <v>5.996</v>
      </c>
      <c r="G25" s="179">
        <f t="shared" si="1"/>
        <v>74.57254546348322</v>
      </c>
      <c r="H25" s="180" t="s">
        <v>57</v>
      </c>
      <c r="I25" s="177">
        <v>1</v>
      </c>
      <c r="J25" s="178">
        <v>5.896</v>
      </c>
      <c r="K25" s="179">
        <f t="shared" si="2"/>
        <v>77.12359515592398</v>
      </c>
      <c r="L25" s="177">
        <v>0</v>
      </c>
      <c r="M25" s="178">
        <v>5.968</v>
      </c>
      <c r="N25" s="179">
        <f t="shared" si="3"/>
        <v>75.2739293340139</v>
      </c>
      <c r="O25" s="181"/>
      <c r="P25" s="131">
        <v>15</v>
      </c>
    </row>
    <row r="26" spans="1:16" s="130" customFormat="1" ht="10.5" customHeight="1">
      <c r="A26" s="37">
        <v>16</v>
      </c>
      <c r="B26" s="195">
        <v>225</v>
      </c>
      <c r="C26" s="178">
        <v>5.909</v>
      </c>
      <c r="D26" s="179">
        <f t="shared" si="0"/>
        <v>76.78461940616977</v>
      </c>
      <c r="E26" s="197">
        <v>40</v>
      </c>
      <c r="F26" s="178">
        <v>6.007</v>
      </c>
      <c r="G26" s="179">
        <f t="shared" si="1"/>
        <v>74.29968149261401</v>
      </c>
      <c r="H26" s="180"/>
      <c r="I26" s="177">
        <v>1</v>
      </c>
      <c r="J26" s="178">
        <v>5.838</v>
      </c>
      <c r="K26" s="179">
        <f t="shared" si="2"/>
        <v>78.66363927398315</v>
      </c>
      <c r="L26" s="177">
        <v>0</v>
      </c>
      <c r="M26" s="178">
        <v>5.962</v>
      </c>
      <c r="N26" s="179">
        <f t="shared" si="3"/>
        <v>75.42551297611804</v>
      </c>
      <c r="O26" s="181"/>
      <c r="P26" s="131">
        <v>16</v>
      </c>
    </row>
    <row r="27" spans="1:16" s="130" customFormat="1" ht="10.5" customHeight="1">
      <c r="A27" s="37">
        <v>17</v>
      </c>
      <c r="B27" s="195">
        <v>40</v>
      </c>
      <c r="C27" s="178">
        <v>5.931</v>
      </c>
      <c r="D27" s="179">
        <f t="shared" si="0"/>
        <v>76.21603784566396</v>
      </c>
      <c r="E27" s="197">
        <v>7</v>
      </c>
      <c r="F27" s="178">
        <v>5.945</v>
      </c>
      <c r="G27" s="179">
        <f t="shared" si="1"/>
        <v>75.85749515396253</v>
      </c>
      <c r="H27" s="180"/>
      <c r="I27" s="207">
        <v>225</v>
      </c>
      <c r="J27" s="178">
        <v>5.855</v>
      </c>
      <c r="K27" s="179">
        <f t="shared" si="2"/>
        <v>78.20750247881668</v>
      </c>
      <c r="L27" s="177">
        <v>0</v>
      </c>
      <c r="M27" s="178">
        <v>5.88</v>
      </c>
      <c r="N27" s="179">
        <f t="shared" si="3"/>
        <v>77.54388644962391</v>
      </c>
      <c r="O27" s="181" t="s">
        <v>57</v>
      </c>
      <c r="P27" s="131">
        <v>17</v>
      </c>
    </row>
    <row r="28" spans="1:16" s="130" customFormat="1" ht="10.5" customHeight="1">
      <c r="A28" s="37">
        <v>18</v>
      </c>
      <c r="B28" s="195">
        <v>225</v>
      </c>
      <c r="C28" s="178">
        <v>5.854</v>
      </c>
      <c r="D28" s="179">
        <f t="shared" si="0"/>
        <v>78.23422409901256</v>
      </c>
      <c r="E28" s="197">
        <v>30</v>
      </c>
      <c r="F28" s="178">
        <v>5.987</v>
      </c>
      <c r="G28" s="179">
        <f t="shared" si="1"/>
        <v>74.79691739160913</v>
      </c>
      <c r="H28" s="180"/>
      <c r="I28" s="177">
        <v>2</v>
      </c>
      <c r="J28" s="178">
        <v>5.856</v>
      </c>
      <c r="K28" s="179">
        <f t="shared" si="2"/>
        <v>78.18079454680655</v>
      </c>
      <c r="L28" s="177">
        <v>0</v>
      </c>
      <c r="M28" s="178">
        <v>5.893</v>
      </c>
      <c r="N28" s="179">
        <f t="shared" si="3"/>
        <v>77.20213908208108</v>
      </c>
      <c r="O28" s="181"/>
      <c r="P28" s="131">
        <v>18</v>
      </c>
    </row>
    <row r="29" spans="1:16" s="130" customFormat="1" ht="10.5" customHeight="1">
      <c r="A29" s="37">
        <v>19</v>
      </c>
      <c r="B29" s="206">
        <v>225</v>
      </c>
      <c r="C29" s="178">
        <v>5.892</v>
      </c>
      <c r="D29" s="179">
        <f t="shared" si="0"/>
        <v>77.22834705578083</v>
      </c>
      <c r="E29" s="197">
        <v>55</v>
      </c>
      <c r="F29" s="178">
        <v>5.886</v>
      </c>
      <c r="G29" s="179">
        <f t="shared" si="1"/>
        <v>77.38587551471724</v>
      </c>
      <c r="H29" s="180" t="s">
        <v>57</v>
      </c>
      <c r="I29" s="177">
        <v>4</v>
      </c>
      <c r="J29" s="178">
        <v>5.88</v>
      </c>
      <c r="K29" s="179">
        <f t="shared" si="2"/>
        <v>77.54388644962391</v>
      </c>
      <c r="L29" s="177">
        <v>0</v>
      </c>
      <c r="M29" s="178">
        <v>5.883</v>
      </c>
      <c r="N29" s="179">
        <f t="shared" si="3"/>
        <v>77.46482054964078</v>
      </c>
      <c r="O29" s="181"/>
      <c r="P29" s="131">
        <v>19</v>
      </c>
    </row>
    <row r="30" spans="1:16" s="130" customFormat="1" ht="10.5" customHeight="1">
      <c r="A30" s="37">
        <v>20</v>
      </c>
      <c r="B30" s="195">
        <v>45</v>
      </c>
      <c r="C30" s="178">
        <v>5.914</v>
      </c>
      <c r="D30" s="179">
        <f t="shared" si="0"/>
        <v>76.65483895204152</v>
      </c>
      <c r="E30" s="197">
        <v>60</v>
      </c>
      <c r="F30" s="178">
        <v>5.988</v>
      </c>
      <c r="G30" s="179">
        <f t="shared" si="1"/>
        <v>74.77193720729916</v>
      </c>
      <c r="H30" s="180"/>
      <c r="I30" s="177">
        <v>2</v>
      </c>
      <c r="J30" s="178">
        <v>5.834</v>
      </c>
      <c r="K30" s="179">
        <f t="shared" si="2"/>
        <v>78.77154548801487</v>
      </c>
      <c r="L30" s="177">
        <v>0</v>
      </c>
      <c r="M30" s="178">
        <v>5.796</v>
      </c>
      <c r="N30" s="179">
        <f t="shared" si="3"/>
        <v>79.80782264296515</v>
      </c>
      <c r="O30" s="181"/>
      <c r="P30" s="131">
        <v>20</v>
      </c>
    </row>
    <row r="31" spans="1:16" s="130" customFormat="1" ht="10.5" customHeight="1">
      <c r="A31" s="37">
        <v>21</v>
      </c>
      <c r="B31" s="206">
        <v>225</v>
      </c>
      <c r="C31" s="178">
        <v>5.9</v>
      </c>
      <c r="D31" s="179">
        <f t="shared" si="0"/>
        <v>77.0190562385486</v>
      </c>
      <c r="E31" s="197">
        <v>1</v>
      </c>
      <c r="F31" s="178">
        <v>6.001</v>
      </c>
      <c r="G31" s="179">
        <f t="shared" si="1"/>
        <v>74.44833036808691</v>
      </c>
      <c r="H31" s="180" t="s">
        <v>57</v>
      </c>
      <c r="I31" s="177">
        <v>18</v>
      </c>
      <c r="J31" s="178">
        <v>5.828</v>
      </c>
      <c r="K31" s="179">
        <f t="shared" si="2"/>
        <v>78.93382159022723</v>
      </c>
      <c r="L31" s="177">
        <v>0</v>
      </c>
      <c r="M31" s="178">
        <v>5.818</v>
      </c>
      <c r="N31" s="179">
        <f t="shared" si="3"/>
        <v>79.2053982745278</v>
      </c>
      <c r="O31" s="181"/>
      <c r="P31" s="131">
        <v>21</v>
      </c>
    </row>
    <row r="32" spans="1:16" s="130" customFormat="1" ht="10.5" customHeight="1">
      <c r="A32" s="37">
        <v>22</v>
      </c>
      <c r="B32" s="195">
        <v>100</v>
      </c>
      <c r="C32" s="178">
        <v>5.927</v>
      </c>
      <c r="D32" s="179">
        <f t="shared" si="0"/>
        <v>76.31894556437092</v>
      </c>
      <c r="E32" s="197">
        <v>9</v>
      </c>
      <c r="F32" s="178">
        <v>5.856</v>
      </c>
      <c r="G32" s="179">
        <f t="shared" si="1"/>
        <v>78.18079454680655</v>
      </c>
      <c r="H32" s="180"/>
      <c r="I32" s="177">
        <v>11</v>
      </c>
      <c r="J32" s="178">
        <v>5.863</v>
      </c>
      <c r="K32" s="179">
        <f t="shared" si="2"/>
        <v>77.99422150775402</v>
      </c>
      <c r="L32" s="177">
        <v>0</v>
      </c>
      <c r="M32" s="178">
        <v>5.962</v>
      </c>
      <c r="N32" s="179">
        <f t="shared" si="3"/>
        <v>75.42551297611804</v>
      </c>
      <c r="O32" s="181"/>
      <c r="P32" s="131">
        <v>22</v>
      </c>
    </row>
    <row r="33" spans="1:16" s="130" customFormat="1" ht="10.5" customHeight="1">
      <c r="A33" s="37">
        <v>23</v>
      </c>
      <c r="B33" s="206">
        <v>225</v>
      </c>
      <c r="C33" s="178">
        <v>5.86</v>
      </c>
      <c r="D33" s="179">
        <f t="shared" si="0"/>
        <v>78.07409951379388</v>
      </c>
      <c r="E33" s="197">
        <v>50</v>
      </c>
      <c r="F33" s="178">
        <v>5.951</v>
      </c>
      <c r="G33" s="179">
        <f t="shared" si="1"/>
        <v>75.70460806788394</v>
      </c>
      <c r="H33" s="180" t="s">
        <v>57</v>
      </c>
      <c r="I33" s="177">
        <v>8</v>
      </c>
      <c r="J33" s="178">
        <v>5.766</v>
      </c>
      <c r="K33" s="179">
        <f t="shared" si="2"/>
        <v>80.64044948216532</v>
      </c>
      <c r="L33" s="177">
        <v>0</v>
      </c>
      <c r="M33" s="178">
        <v>5.95</v>
      </c>
      <c r="N33" s="179">
        <f t="shared" si="3"/>
        <v>75.7300571333628</v>
      </c>
      <c r="O33" s="181"/>
      <c r="P33" s="131">
        <v>23</v>
      </c>
    </row>
    <row r="34" spans="1:16" s="130" customFormat="1" ht="10.5" customHeight="1">
      <c r="A34" s="37">
        <v>24</v>
      </c>
      <c r="B34" s="206">
        <v>225</v>
      </c>
      <c r="C34" s="178">
        <v>5.939</v>
      </c>
      <c r="D34" s="179">
        <f t="shared" si="0"/>
        <v>76.0108458462766</v>
      </c>
      <c r="E34" s="197">
        <v>25</v>
      </c>
      <c r="F34" s="178">
        <v>5.967</v>
      </c>
      <c r="G34" s="179">
        <f t="shared" si="1"/>
        <v>75.29916152333946</v>
      </c>
      <c r="H34" s="180" t="s">
        <v>57</v>
      </c>
      <c r="I34" s="177">
        <v>6</v>
      </c>
      <c r="J34" s="178">
        <v>5.776</v>
      </c>
      <c r="K34" s="179">
        <f t="shared" si="2"/>
        <v>80.36146526125505</v>
      </c>
      <c r="L34" s="177">
        <v>0</v>
      </c>
      <c r="M34" s="178">
        <v>5.938</v>
      </c>
      <c r="N34" s="179">
        <f t="shared" si="3"/>
        <v>76.03644949943276</v>
      </c>
      <c r="O34" s="181"/>
      <c r="P34" s="131">
        <v>24</v>
      </c>
    </row>
    <row r="35" spans="1:16" s="130" customFormat="1" ht="10.5" customHeight="1">
      <c r="A35" s="37">
        <v>25</v>
      </c>
      <c r="B35" s="206">
        <v>225</v>
      </c>
      <c r="C35" s="178">
        <v>5.905</v>
      </c>
      <c r="D35" s="179">
        <f t="shared" si="0"/>
        <v>76.88868121961761</v>
      </c>
      <c r="E35" s="197">
        <v>19</v>
      </c>
      <c r="F35" s="178">
        <v>5.921</v>
      </c>
      <c r="G35" s="179">
        <f t="shared" si="1"/>
        <v>76.47369837134374</v>
      </c>
      <c r="H35" s="180" t="s">
        <v>57</v>
      </c>
      <c r="I35" s="177">
        <v>0</v>
      </c>
      <c r="J35" s="178">
        <v>5.643</v>
      </c>
      <c r="K35" s="179">
        <f t="shared" si="2"/>
        <v>84.19418850212729</v>
      </c>
      <c r="L35" s="177">
        <v>0</v>
      </c>
      <c r="M35" s="178">
        <v>5.912</v>
      </c>
      <c r="N35" s="179">
        <f t="shared" si="3"/>
        <v>76.70671162113904</v>
      </c>
      <c r="O35" s="181"/>
      <c r="P35" s="131">
        <v>25</v>
      </c>
    </row>
    <row r="36" spans="1:16" s="130" customFormat="1" ht="10.5" customHeight="1">
      <c r="A36" s="37">
        <v>26</v>
      </c>
      <c r="B36" s="195">
        <v>150</v>
      </c>
      <c r="C36" s="178">
        <v>5.92</v>
      </c>
      <c r="D36" s="179">
        <f t="shared" si="0"/>
        <v>76.499536262323</v>
      </c>
      <c r="E36" s="197">
        <v>4</v>
      </c>
      <c r="F36" s="178">
        <v>5.924</v>
      </c>
      <c r="G36" s="179">
        <f t="shared" si="1"/>
        <v>76.39626319105349</v>
      </c>
      <c r="H36" s="180"/>
      <c r="I36" s="177">
        <v>0</v>
      </c>
      <c r="J36" s="178">
        <v>5.891</v>
      </c>
      <c r="K36" s="179">
        <f t="shared" si="2"/>
        <v>77.25456837706068</v>
      </c>
      <c r="L36" s="177">
        <v>0</v>
      </c>
      <c r="M36" s="178">
        <v>5.901</v>
      </c>
      <c r="N36" s="179">
        <f t="shared" si="3"/>
        <v>76.99295472005818</v>
      </c>
      <c r="O36" s="181"/>
      <c r="P36" s="131">
        <v>26</v>
      </c>
    </row>
    <row r="37" spans="1:16" s="130" customFormat="1" ht="10.5" customHeight="1">
      <c r="A37" s="37">
        <v>27</v>
      </c>
      <c r="B37" s="195">
        <v>110</v>
      </c>
      <c r="C37" s="178">
        <v>5.869</v>
      </c>
      <c r="D37" s="179">
        <f t="shared" si="0"/>
        <v>77.83483281334864</v>
      </c>
      <c r="E37" s="197">
        <v>8</v>
      </c>
      <c r="F37" s="178">
        <v>5.917</v>
      </c>
      <c r="G37" s="179">
        <f t="shared" si="1"/>
        <v>76.57712855174506</v>
      </c>
      <c r="H37" s="180"/>
      <c r="I37" s="177">
        <v>2</v>
      </c>
      <c r="J37" s="178">
        <v>5.701</v>
      </c>
      <c r="K37" s="179">
        <f t="shared" si="2"/>
        <v>82.4897778303119</v>
      </c>
      <c r="L37" s="177">
        <v>0</v>
      </c>
      <c r="M37" s="178">
        <v>5.905</v>
      </c>
      <c r="N37" s="179">
        <f t="shared" si="3"/>
        <v>76.88868121961761</v>
      </c>
      <c r="O37" s="181"/>
      <c r="P37" s="131">
        <v>27</v>
      </c>
    </row>
    <row r="38" spans="1:16" s="130" customFormat="1" ht="10.5" customHeight="1">
      <c r="A38" s="37">
        <v>28</v>
      </c>
      <c r="B38" s="206">
        <v>90</v>
      </c>
      <c r="C38" s="178">
        <v>5.92</v>
      </c>
      <c r="D38" s="179">
        <f t="shared" si="0"/>
        <v>76.499536262323</v>
      </c>
      <c r="E38" s="197">
        <v>10</v>
      </c>
      <c r="F38" s="178">
        <v>5.97</v>
      </c>
      <c r="G38" s="179">
        <f t="shared" si="1"/>
        <v>75.22350298852938</v>
      </c>
      <c r="H38" s="180" t="s">
        <v>57</v>
      </c>
      <c r="I38" s="177">
        <v>3</v>
      </c>
      <c r="J38" s="178">
        <v>5.844</v>
      </c>
      <c r="K38" s="179">
        <f t="shared" si="2"/>
        <v>78.5021952133487</v>
      </c>
      <c r="L38" s="177">
        <v>0</v>
      </c>
      <c r="M38" s="178">
        <v>5.922</v>
      </c>
      <c r="N38" s="179">
        <f t="shared" si="3"/>
        <v>76.4478735683632</v>
      </c>
      <c r="O38" s="181"/>
      <c r="P38" s="131">
        <v>28</v>
      </c>
    </row>
    <row r="39" spans="1:16" s="130" customFormat="1" ht="10.5" customHeight="1">
      <c r="A39" s="37">
        <v>29</v>
      </c>
      <c r="B39" s="195">
        <v>80</v>
      </c>
      <c r="C39" s="178">
        <v>5.89</v>
      </c>
      <c r="D39" s="179">
        <f t="shared" si="0"/>
        <v>77.28080305498591</v>
      </c>
      <c r="E39" s="197">
        <v>38</v>
      </c>
      <c r="F39" s="178">
        <v>5.987</v>
      </c>
      <c r="G39" s="179">
        <f t="shared" si="1"/>
        <v>74.79691739160913</v>
      </c>
      <c r="H39" s="180"/>
      <c r="I39" s="177">
        <v>0</v>
      </c>
      <c r="J39" s="178">
        <v>5.892</v>
      </c>
      <c r="K39" s="179">
        <f t="shared" si="2"/>
        <v>77.22834705578083</v>
      </c>
      <c r="L39" s="177">
        <v>12</v>
      </c>
      <c r="M39" s="178">
        <v>5.853</v>
      </c>
      <c r="N39" s="179">
        <f t="shared" si="3"/>
        <v>78.26095941674963</v>
      </c>
      <c r="O39" s="181"/>
      <c r="P39" s="131">
        <v>29</v>
      </c>
    </row>
    <row r="40" spans="1:16" s="130" customFormat="1" ht="10.5" customHeight="1">
      <c r="A40" s="37">
        <v>30</v>
      </c>
      <c r="B40" s="206">
        <v>225</v>
      </c>
      <c r="C40" s="178">
        <v>5.896</v>
      </c>
      <c r="D40" s="179">
        <f t="shared" si="0"/>
        <v>77.12359515592398</v>
      </c>
      <c r="E40" s="197">
        <v>33</v>
      </c>
      <c r="F40" s="178">
        <v>5.992</v>
      </c>
      <c r="G40" s="179">
        <f t="shared" si="1"/>
        <v>74.67214150642883</v>
      </c>
      <c r="H40" s="180" t="s">
        <v>57</v>
      </c>
      <c r="I40" s="177">
        <v>0</v>
      </c>
      <c r="J40" s="178">
        <v>5.812</v>
      </c>
      <c r="K40" s="179">
        <f t="shared" si="2"/>
        <v>79.36901757665503</v>
      </c>
      <c r="L40" s="177">
        <v>0</v>
      </c>
      <c r="M40" s="178">
        <v>5.888</v>
      </c>
      <c r="N40" s="179">
        <f t="shared" si="3"/>
        <v>77.33331251707244</v>
      </c>
      <c r="O40" s="181"/>
      <c r="P40" s="131">
        <v>30</v>
      </c>
    </row>
    <row r="41" spans="1:16" s="130" customFormat="1" ht="10.5" customHeight="1">
      <c r="A41" s="37">
        <v>31</v>
      </c>
      <c r="B41" s="195">
        <v>225</v>
      </c>
      <c r="C41" s="178">
        <v>5.903</v>
      </c>
      <c r="D41" s="179">
        <f t="shared" si="0"/>
        <v>76.94079147309986</v>
      </c>
      <c r="E41" s="197">
        <v>21</v>
      </c>
      <c r="F41" s="178">
        <v>5.96</v>
      </c>
      <c r="G41" s="179">
        <f t="shared" si="1"/>
        <v>75.47614261924792</v>
      </c>
      <c r="H41" s="180"/>
      <c r="I41" s="177">
        <v>0</v>
      </c>
      <c r="J41" s="178">
        <v>5.83</v>
      </c>
      <c r="K41" s="179">
        <f t="shared" si="2"/>
        <v>78.87967388364662</v>
      </c>
      <c r="L41" s="177">
        <v>0</v>
      </c>
      <c r="M41" s="178">
        <v>5.961</v>
      </c>
      <c r="N41" s="179">
        <f t="shared" si="3"/>
        <v>75.45082142757191</v>
      </c>
      <c r="O41" s="181"/>
      <c r="P41" s="131">
        <v>31</v>
      </c>
    </row>
    <row r="42" spans="1:16" s="130" customFormat="1" ht="10.5" customHeight="1">
      <c r="A42" s="37">
        <v>32</v>
      </c>
      <c r="B42" s="206">
        <v>100</v>
      </c>
      <c r="C42" s="178">
        <v>5.907</v>
      </c>
      <c r="D42" s="179">
        <f t="shared" si="0"/>
        <v>76.8366238878532</v>
      </c>
      <c r="E42" s="197">
        <v>12</v>
      </c>
      <c r="F42" s="178">
        <v>5.958</v>
      </c>
      <c r="G42" s="179">
        <f t="shared" si="1"/>
        <v>75.52682325748395</v>
      </c>
      <c r="H42" s="180" t="s">
        <v>57</v>
      </c>
      <c r="I42" s="177">
        <v>2</v>
      </c>
      <c r="J42" s="178">
        <v>5.889</v>
      </c>
      <c r="K42" s="179">
        <f t="shared" si="2"/>
        <v>77.30705109862959</v>
      </c>
      <c r="L42" s="177">
        <v>1</v>
      </c>
      <c r="M42" s="178">
        <v>5.912</v>
      </c>
      <c r="N42" s="179">
        <f t="shared" si="3"/>
        <v>76.70671162113904</v>
      </c>
      <c r="O42" s="181"/>
      <c r="P42" s="131">
        <v>32</v>
      </c>
    </row>
    <row r="43" spans="1:16" s="130" customFormat="1" ht="10.5" customHeight="1">
      <c r="A43" s="37">
        <v>33</v>
      </c>
      <c r="B43" s="195">
        <v>60</v>
      </c>
      <c r="C43" s="178">
        <v>5.985</v>
      </c>
      <c r="D43" s="179">
        <f t="shared" si="0"/>
        <v>74.84691532964621</v>
      </c>
      <c r="E43" s="197">
        <v>20</v>
      </c>
      <c r="F43" s="178">
        <v>5.975</v>
      </c>
      <c r="G43" s="179">
        <f t="shared" si="1"/>
        <v>75.09765858899885</v>
      </c>
      <c r="H43" s="180"/>
      <c r="I43" s="177">
        <v>1</v>
      </c>
      <c r="J43" s="178">
        <v>5.882</v>
      </c>
      <c r="K43" s="179">
        <f t="shared" si="2"/>
        <v>77.49116240800682</v>
      </c>
      <c r="L43" s="177">
        <v>0</v>
      </c>
      <c r="M43" s="178">
        <v>5.846</v>
      </c>
      <c r="N43" s="179">
        <f t="shared" si="3"/>
        <v>78.44849095960059</v>
      </c>
      <c r="O43" s="181"/>
      <c r="P43" s="131">
        <v>33</v>
      </c>
    </row>
    <row r="44" spans="1:16" s="130" customFormat="1" ht="10.5" customHeight="1">
      <c r="A44" s="37">
        <v>34</v>
      </c>
      <c r="B44" s="206">
        <v>225</v>
      </c>
      <c r="C44" s="178">
        <v>5.893</v>
      </c>
      <c r="D44" s="179">
        <f t="shared" si="0"/>
        <v>77.20213908208108</v>
      </c>
      <c r="E44" s="197">
        <v>15</v>
      </c>
      <c r="F44" s="178">
        <v>5.999</v>
      </c>
      <c r="G44" s="179">
        <f t="shared" si="1"/>
        <v>74.49797913654267</v>
      </c>
      <c r="H44" s="180" t="s">
        <v>57</v>
      </c>
      <c r="I44" s="177">
        <v>0</v>
      </c>
      <c r="J44" s="178">
        <v>5.866</v>
      </c>
      <c r="K44" s="179">
        <f t="shared" si="2"/>
        <v>77.91446602442261</v>
      </c>
      <c r="L44" s="177">
        <v>0</v>
      </c>
      <c r="M44" s="178">
        <v>5.814</v>
      </c>
      <c r="N44" s="179">
        <f t="shared" si="3"/>
        <v>79.31442152146768</v>
      </c>
      <c r="O44" s="181"/>
      <c r="P44" s="131">
        <v>34</v>
      </c>
    </row>
    <row r="45" spans="1:16" s="130" customFormat="1" ht="10.5" customHeight="1">
      <c r="A45" s="37">
        <v>35</v>
      </c>
      <c r="B45" s="195">
        <v>55</v>
      </c>
      <c r="C45" s="178">
        <v>5.917</v>
      </c>
      <c r="D45" s="179">
        <f t="shared" si="0"/>
        <v>76.57712855174506</v>
      </c>
      <c r="E45" s="253">
        <v>90</v>
      </c>
      <c r="F45" s="178">
        <v>5.96</v>
      </c>
      <c r="G45" s="179">
        <f t="shared" si="1"/>
        <v>75.47614261924792</v>
      </c>
      <c r="H45" s="180" t="s">
        <v>57</v>
      </c>
      <c r="I45" s="177">
        <v>3</v>
      </c>
      <c r="J45" s="178">
        <v>5.918</v>
      </c>
      <c r="K45" s="179">
        <f t="shared" si="2"/>
        <v>76.55125134366695</v>
      </c>
      <c r="L45" s="177">
        <v>0</v>
      </c>
      <c r="M45" s="178">
        <v>5.872</v>
      </c>
      <c r="N45" s="179">
        <f t="shared" si="3"/>
        <v>77.75532162472079</v>
      </c>
      <c r="O45" s="181"/>
      <c r="P45" s="131">
        <v>35</v>
      </c>
    </row>
    <row r="46" spans="1:16" s="130" customFormat="1" ht="10.5" customHeight="1">
      <c r="A46" s="37">
        <v>36</v>
      </c>
      <c r="B46" s="195">
        <v>60</v>
      </c>
      <c r="C46" s="178">
        <v>5.884</v>
      </c>
      <c r="D46" s="179">
        <f t="shared" si="0"/>
        <v>77.43849212072065</v>
      </c>
      <c r="E46" s="197">
        <v>45</v>
      </c>
      <c r="F46" s="178">
        <v>5.949</v>
      </c>
      <c r="G46" s="179">
        <f t="shared" si="1"/>
        <v>75.75551903353879</v>
      </c>
      <c r="H46" s="180"/>
      <c r="I46" s="177">
        <v>14</v>
      </c>
      <c r="J46" s="178">
        <v>5.844</v>
      </c>
      <c r="K46" s="179">
        <f t="shared" si="2"/>
        <v>78.5021952133487</v>
      </c>
      <c r="L46" s="177">
        <v>0</v>
      </c>
      <c r="M46" s="178">
        <v>5.894</v>
      </c>
      <c r="N46" s="179">
        <f t="shared" si="3"/>
        <v>77.17594444690367</v>
      </c>
      <c r="O46" s="181"/>
      <c r="P46" s="131">
        <v>36</v>
      </c>
    </row>
    <row r="47" spans="1:16" s="130" customFormat="1" ht="10.5" customHeight="1">
      <c r="A47" s="37">
        <v>37</v>
      </c>
      <c r="B47" s="195">
        <v>40</v>
      </c>
      <c r="C47" s="178">
        <v>5.876</v>
      </c>
      <c r="D47" s="179">
        <f t="shared" si="0"/>
        <v>77.6494960886653</v>
      </c>
      <c r="E47" s="197">
        <v>12</v>
      </c>
      <c r="F47" s="178">
        <v>5.92</v>
      </c>
      <c r="G47" s="179">
        <f t="shared" si="1"/>
        <v>76.499536262323</v>
      </c>
      <c r="H47" s="180" t="s">
        <v>57</v>
      </c>
      <c r="I47" s="177">
        <v>0</v>
      </c>
      <c r="J47" s="178">
        <v>5.914</v>
      </c>
      <c r="K47" s="179">
        <f t="shared" si="2"/>
        <v>76.65483895204152</v>
      </c>
      <c r="L47" s="177">
        <v>0</v>
      </c>
      <c r="M47" s="178">
        <v>5.87</v>
      </c>
      <c r="N47" s="179">
        <f t="shared" si="3"/>
        <v>77.80831553807442</v>
      </c>
      <c r="O47" s="181"/>
      <c r="P47" s="131">
        <v>37</v>
      </c>
    </row>
    <row r="48" spans="1:16" s="130" customFormat="1" ht="10.5" customHeight="1">
      <c r="A48" s="37">
        <v>38</v>
      </c>
      <c r="B48" s="195">
        <v>50</v>
      </c>
      <c r="C48" s="178">
        <v>5.919</v>
      </c>
      <c r="D48" s="179">
        <f t="shared" si="0"/>
        <v>76.52538725014642</v>
      </c>
      <c r="E48" s="197">
        <v>14</v>
      </c>
      <c r="F48" s="178">
        <v>5.948</v>
      </c>
      <c r="G48" s="179">
        <f t="shared" si="1"/>
        <v>75.78099377704385</v>
      </c>
      <c r="H48" s="180"/>
      <c r="I48" s="177">
        <v>1</v>
      </c>
      <c r="J48" s="178">
        <v>5.891</v>
      </c>
      <c r="K48" s="179">
        <f t="shared" si="2"/>
        <v>77.25456837706068</v>
      </c>
      <c r="L48" s="177">
        <v>0</v>
      </c>
      <c r="M48" s="178">
        <v>5.814</v>
      </c>
      <c r="N48" s="179">
        <f t="shared" si="3"/>
        <v>79.31442152146768</v>
      </c>
      <c r="O48" s="181"/>
      <c r="P48" s="131">
        <v>38</v>
      </c>
    </row>
    <row r="49" spans="1:16" s="130" customFormat="1" ht="10.5" customHeight="1">
      <c r="A49" s="37">
        <v>39</v>
      </c>
      <c r="B49" s="195">
        <v>55</v>
      </c>
      <c r="C49" s="178">
        <v>5.901</v>
      </c>
      <c r="D49" s="179">
        <f t="shared" si="0"/>
        <v>76.99295472005818</v>
      </c>
      <c r="E49" s="197">
        <v>12</v>
      </c>
      <c r="F49" s="178">
        <v>5.958</v>
      </c>
      <c r="G49" s="179">
        <f t="shared" si="1"/>
        <v>75.52682325748395</v>
      </c>
      <c r="H49" s="180"/>
      <c r="I49" s="177">
        <v>2</v>
      </c>
      <c r="J49" s="178">
        <v>5.877</v>
      </c>
      <c r="K49" s="179">
        <f t="shared" si="2"/>
        <v>77.62307346151889</v>
      </c>
      <c r="L49" s="177">
        <v>0</v>
      </c>
      <c r="M49" s="178">
        <v>5.914</v>
      </c>
      <c r="N49" s="179">
        <f t="shared" si="3"/>
        <v>76.65483895204152</v>
      </c>
      <c r="O49" s="181"/>
      <c r="P49" s="131">
        <v>39</v>
      </c>
    </row>
    <row r="50" spans="1:16" s="130" customFormat="1" ht="10.5" customHeight="1">
      <c r="A50" s="37">
        <v>40</v>
      </c>
      <c r="B50" s="206">
        <v>225</v>
      </c>
      <c r="C50" s="178">
        <v>5.909</v>
      </c>
      <c r="D50" s="179">
        <f t="shared" si="0"/>
        <v>76.78461940616977</v>
      </c>
      <c r="E50" s="197">
        <v>5</v>
      </c>
      <c r="F50" s="178">
        <v>5.948</v>
      </c>
      <c r="G50" s="179">
        <f t="shared" si="1"/>
        <v>75.78099377704385</v>
      </c>
      <c r="H50" s="180" t="s">
        <v>57</v>
      </c>
      <c r="I50" s="177">
        <v>2</v>
      </c>
      <c r="J50" s="178">
        <v>5.898</v>
      </c>
      <c r="K50" s="179">
        <f t="shared" si="2"/>
        <v>77.07129911053401</v>
      </c>
      <c r="L50" s="177">
        <v>0</v>
      </c>
      <c r="M50" s="178">
        <v>5.908</v>
      </c>
      <c r="N50" s="179">
        <f t="shared" si="3"/>
        <v>76.8106150452239</v>
      </c>
      <c r="O50" s="181"/>
      <c r="P50" s="131">
        <v>40</v>
      </c>
    </row>
    <row r="51" spans="1:16" s="130" customFormat="1" ht="10.5" customHeight="1">
      <c r="A51" s="37">
        <v>41</v>
      </c>
      <c r="B51" s="195">
        <v>30</v>
      </c>
      <c r="C51" s="178">
        <v>5.932</v>
      </c>
      <c r="D51" s="179">
        <f t="shared" si="0"/>
        <v>76.19034343780754</v>
      </c>
      <c r="E51" s="197">
        <v>8</v>
      </c>
      <c r="F51" s="178">
        <v>5.959</v>
      </c>
      <c r="G51" s="179">
        <f t="shared" si="1"/>
        <v>75.50147655969866</v>
      </c>
      <c r="H51" s="180"/>
      <c r="I51" s="177">
        <v>0</v>
      </c>
      <c r="J51" s="178">
        <v>5.82</v>
      </c>
      <c r="K51" s="179">
        <f t="shared" si="2"/>
        <v>79.1509709280676</v>
      </c>
      <c r="L51" s="177">
        <v>0</v>
      </c>
      <c r="M51" s="178">
        <v>5.924</v>
      </c>
      <c r="N51" s="179">
        <f t="shared" si="3"/>
        <v>76.39626319105349</v>
      </c>
      <c r="O51" s="181"/>
      <c r="P51" s="131">
        <v>41</v>
      </c>
    </row>
    <row r="52" spans="1:16" s="130" customFormat="1" ht="10.5" customHeight="1">
      <c r="A52" s="37">
        <v>42</v>
      </c>
      <c r="B52" s="206">
        <v>200</v>
      </c>
      <c r="C52" s="178">
        <v>5.944</v>
      </c>
      <c r="D52" s="179">
        <f t="shared" si="0"/>
        <v>75.88302135724922</v>
      </c>
      <c r="E52" s="197">
        <v>5</v>
      </c>
      <c r="F52" s="178">
        <v>5.924</v>
      </c>
      <c r="G52" s="179">
        <f t="shared" si="1"/>
        <v>76.39626319105349</v>
      </c>
      <c r="H52" s="180" t="s">
        <v>57</v>
      </c>
      <c r="I52" s="177">
        <v>50</v>
      </c>
      <c r="J52" s="178">
        <v>5.666</v>
      </c>
      <c r="K52" s="179">
        <f t="shared" si="2"/>
        <v>83.51203672465059</v>
      </c>
      <c r="L52" s="177">
        <v>0</v>
      </c>
      <c r="M52" s="178">
        <v>5.866</v>
      </c>
      <c r="N52" s="179">
        <f t="shared" si="3"/>
        <v>77.91446602442261</v>
      </c>
      <c r="O52" s="181"/>
      <c r="P52" s="131">
        <v>42</v>
      </c>
    </row>
    <row r="53" spans="1:16" s="130" customFormat="1" ht="10.5" customHeight="1">
      <c r="A53" s="37">
        <v>43</v>
      </c>
      <c r="B53" s="195">
        <v>70</v>
      </c>
      <c r="C53" s="178">
        <v>5.916</v>
      </c>
      <c r="D53" s="179">
        <f t="shared" si="0"/>
        <v>76.60301888324864</v>
      </c>
      <c r="E53" s="197">
        <v>55</v>
      </c>
      <c r="F53" s="178">
        <v>5.934</v>
      </c>
      <c r="G53" s="179">
        <f t="shared" si="1"/>
        <v>76.13899358690674</v>
      </c>
      <c r="H53" s="180"/>
      <c r="I53" s="177">
        <v>5</v>
      </c>
      <c r="J53" s="178">
        <v>5.885</v>
      </c>
      <c r="K53" s="179">
        <f t="shared" si="2"/>
        <v>77.41217711211928</v>
      </c>
      <c r="L53" s="177">
        <v>0</v>
      </c>
      <c r="M53" s="178">
        <v>5.893</v>
      </c>
      <c r="N53" s="179">
        <f t="shared" si="3"/>
        <v>77.20213908208108</v>
      </c>
      <c r="O53" s="181"/>
      <c r="P53" s="131">
        <v>43</v>
      </c>
    </row>
    <row r="54" spans="1:16" s="130" customFormat="1" ht="10.5" customHeight="1">
      <c r="A54" s="37">
        <v>44</v>
      </c>
      <c r="B54" s="195">
        <v>55</v>
      </c>
      <c r="C54" s="178">
        <v>5.856</v>
      </c>
      <c r="D54" s="179">
        <f t="shared" si="0"/>
        <v>78.18079454680655</v>
      </c>
      <c r="E54" s="197">
        <v>21</v>
      </c>
      <c r="F54" s="178">
        <v>5.971</v>
      </c>
      <c r="G54" s="179">
        <f t="shared" si="1"/>
        <v>75.1983088153866</v>
      </c>
      <c r="H54" s="180"/>
      <c r="I54" s="177">
        <v>3</v>
      </c>
      <c r="J54" s="178">
        <v>5.835</v>
      </c>
      <c r="K54" s="179">
        <f t="shared" si="2"/>
        <v>78.74454812877926</v>
      </c>
      <c r="L54" s="177">
        <v>0</v>
      </c>
      <c r="M54" s="178">
        <v>5.859</v>
      </c>
      <c r="N54" s="179">
        <f t="shared" si="3"/>
        <v>78.10075278645591</v>
      </c>
      <c r="O54" s="181"/>
      <c r="P54" s="131">
        <v>44</v>
      </c>
    </row>
    <row r="55" spans="1:16" s="130" customFormat="1" ht="10.5" customHeight="1">
      <c r="A55" s="37">
        <v>45</v>
      </c>
      <c r="B55" s="206">
        <v>105</v>
      </c>
      <c r="C55" s="178">
        <v>5.944</v>
      </c>
      <c r="D55" s="179">
        <f t="shared" si="0"/>
        <v>75.88302135724922</v>
      </c>
      <c r="E55" s="197">
        <v>12</v>
      </c>
      <c r="F55" s="178">
        <v>5.859</v>
      </c>
      <c r="G55" s="179">
        <f t="shared" si="1"/>
        <v>78.10075278645591</v>
      </c>
      <c r="H55" s="180" t="s">
        <v>57</v>
      </c>
      <c r="I55" s="177">
        <v>5</v>
      </c>
      <c r="J55" s="178">
        <v>5.92</v>
      </c>
      <c r="K55" s="179">
        <f t="shared" si="2"/>
        <v>76.499536262323</v>
      </c>
      <c r="L55" s="177">
        <v>0</v>
      </c>
      <c r="M55" s="178">
        <v>5.863</v>
      </c>
      <c r="N55" s="179">
        <f t="shared" si="3"/>
        <v>77.99422150775402</v>
      </c>
      <c r="O55" s="181"/>
      <c r="P55" s="131">
        <v>45</v>
      </c>
    </row>
    <row r="56" spans="1:16" s="130" customFormat="1" ht="10.5" customHeight="1">
      <c r="A56" s="37">
        <v>46</v>
      </c>
      <c r="B56" s="195">
        <v>25</v>
      </c>
      <c r="C56" s="178">
        <v>5.919</v>
      </c>
      <c r="D56" s="179">
        <f t="shared" si="0"/>
        <v>76.52538725014642</v>
      </c>
      <c r="E56" s="197">
        <v>77</v>
      </c>
      <c r="F56" s="178">
        <v>5.975</v>
      </c>
      <c r="G56" s="179">
        <f t="shared" si="1"/>
        <v>75.09765858899885</v>
      </c>
      <c r="H56" s="180"/>
      <c r="I56" s="177">
        <v>0</v>
      </c>
      <c r="J56" s="178">
        <v>5.791</v>
      </c>
      <c r="K56" s="179">
        <f t="shared" si="2"/>
        <v>79.9456956804866</v>
      </c>
      <c r="L56" s="177">
        <v>0</v>
      </c>
      <c r="M56" s="178">
        <v>5.822</v>
      </c>
      <c r="N56" s="179">
        <f t="shared" si="3"/>
        <v>79.09659966336353</v>
      </c>
      <c r="O56" s="181"/>
      <c r="P56" s="131">
        <v>46</v>
      </c>
    </row>
    <row r="57" spans="1:16" s="130" customFormat="1" ht="10.5" customHeight="1">
      <c r="A57" s="37">
        <v>47</v>
      </c>
      <c r="B57" s="195">
        <v>80</v>
      </c>
      <c r="C57" s="178">
        <v>5.839</v>
      </c>
      <c r="D57" s="179">
        <f t="shared" si="0"/>
        <v>78.63669736501932</v>
      </c>
      <c r="E57" s="197">
        <v>55</v>
      </c>
      <c r="F57" s="178">
        <v>5.931</v>
      </c>
      <c r="G57" s="179">
        <f t="shared" si="1"/>
        <v>76.21603784566396</v>
      </c>
      <c r="H57" s="180"/>
      <c r="I57" s="177">
        <v>0</v>
      </c>
      <c r="J57" s="178">
        <v>5.925</v>
      </c>
      <c r="K57" s="179">
        <f t="shared" si="2"/>
        <v>76.37047759907072</v>
      </c>
      <c r="L57" s="177">
        <v>0</v>
      </c>
      <c r="M57" s="178">
        <v>5.84</v>
      </c>
      <c r="N57" s="179">
        <f t="shared" si="3"/>
        <v>78.60976929489223</v>
      </c>
      <c r="O57" s="181"/>
      <c r="P57" s="131">
        <v>47</v>
      </c>
    </row>
    <row r="58" spans="1:16" s="130" customFormat="1" ht="10.5" customHeight="1">
      <c r="A58" s="37">
        <v>48</v>
      </c>
      <c r="B58" s="206">
        <v>225</v>
      </c>
      <c r="C58" s="178">
        <v>5.938</v>
      </c>
      <c r="D58" s="179">
        <f t="shared" si="0"/>
        <v>76.03644949943276</v>
      </c>
      <c r="E58" s="197">
        <v>2</v>
      </c>
      <c r="F58" s="178">
        <v>5.941</v>
      </c>
      <c r="G58" s="179">
        <f t="shared" si="1"/>
        <v>75.95967732140772</v>
      </c>
      <c r="H58" s="180" t="s">
        <v>57</v>
      </c>
      <c r="I58" s="177">
        <v>3</v>
      </c>
      <c r="J58" s="178">
        <v>5.881</v>
      </c>
      <c r="K58" s="179">
        <f t="shared" si="2"/>
        <v>77.51751770495363</v>
      </c>
      <c r="L58" s="177">
        <v>0</v>
      </c>
      <c r="M58" s="178">
        <v>5.921</v>
      </c>
      <c r="N58" s="179">
        <f t="shared" si="3"/>
        <v>76.47369837134374</v>
      </c>
      <c r="O58" s="181"/>
      <c r="P58" s="131">
        <v>48</v>
      </c>
    </row>
    <row r="59" spans="1:16" s="130" customFormat="1" ht="10.5" customHeight="1">
      <c r="A59" s="37">
        <v>49</v>
      </c>
      <c r="B59" s="206">
        <v>100</v>
      </c>
      <c r="C59" s="178">
        <v>5.92</v>
      </c>
      <c r="D59" s="179">
        <f t="shared" si="0"/>
        <v>76.499536262323</v>
      </c>
      <c r="E59" s="197">
        <v>47</v>
      </c>
      <c r="F59" s="178">
        <v>6.001</v>
      </c>
      <c r="G59" s="179">
        <f t="shared" si="1"/>
        <v>74.44833036808691</v>
      </c>
      <c r="H59" s="180" t="s">
        <v>57</v>
      </c>
      <c r="I59" s="177">
        <v>0</v>
      </c>
      <c r="J59" s="178">
        <v>5.885</v>
      </c>
      <c r="K59" s="179">
        <f t="shared" si="2"/>
        <v>77.41217711211928</v>
      </c>
      <c r="L59" s="177">
        <v>0</v>
      </c>
      <c r="M59" s="178">
        <v>5.912</v>
      </c>
      <c r="N59" s="179">
        <f t="shared" si="3"/>
        <v>76.70671162113904</v>
      </c>
      <c r="O59" s="181"/>
      <c r="P59" s="131">
        <v>49</v>
      </c>
    </row>
    <row r="60" spans="1:16" s="130" customFormat="1" ht="10.5" customHeight="1">
      <c r="A60" s="37">
        <v>50</v>
      </c>
      <c r="B60" s="195">
        <v>45</v>
      </c>
      <c r="C60" s="178">
        <v>5.934</v>
      </c>
      <c r="D60" s="179">
        <f t="shared" si="0"/>
        <v>76.13899358690674</v>
      </c>
      <c r="E60" s="197">
        <v>2</v>
      </c>
      <c r="F60" s="178">
        <v>5.952</v>
      </c>
      <c r="G60" s="179">
        <f t="shared" si="1"/>
        <v>75.67917182847742</v>
      </c>
      <c r="H60" s="180"/>
      <c r="I60" s="177">
        <v>1</v>
      </c>
      <c r="J60" s="178">
        <v>5.952</v>
      </c>
      <c r="K60" s="179">
        <f t="shared" si="2"/>
        <v>75.67917182847742</v>
      </c>
      <c r="L60" s="177">
        <v>0</v>
      </c>
      <c r="M60" s="178">
        <v>5.906</v>
      </c>
      <c r="N60" s="179">
        <f t="shared" si="3"/>
        <v>76.86264594300081</v>
      </c>
      <c r="O60" s="181"/>
      <c r="P60" s="131">
        <v>50</v>
      </c>
    </row>
    <row r="61" spans="1:16" s="130" customFormat="1" ht="10.5" customHeight="1">
      <c r="A61" s="37">
        <v>51</v>
      </c>
      <c r="B61" s="195">
        <v>31</v>
      </c>
      <c r="C61" s="178">
        <v>5.947</v>
      </c>
      <c r="D61" s="179">
        <f t="shared" si="0"/>
        <v>75.80648137251727</v>
      </c>
      <c r="E61" s="197">
        <v>12</v>
      </c>
      <c r="F61" s="178">
        <v>5.997</v>
      </c>
      <c r="G61" s="179">
        <f t="shared" si="1"/>
        <v>74.5476775868863</v>
      </c>
      <c r="H61" s="180"/>
      <c r="I61" s="177">
        <v>1</v>
      </c>
      <c r="J61" s="178">
        <v>5.901</v>
      </c>
      <c r="K61" s="179">
        <f t="shared" si="2"/>
        <v>76.99295472005818</v>
      </c>
      <c r="L61" s="177">
        <v>0</v>
      </c>
      <c r="M61" s="178">
        <v>5.89</v>
      </c>
      <c r="N61" s="179">
        <f t="shared" si="3"/>
        <v>77.28080305498591</v>
      </c>
      <c r="O61" s="181"/>
      <c r="P61" s="131">
        <v>51</v>
      </c>
    </row>
    <row r="62" spans="1:16" s="130" customFormat="1" ht="10.5" customHeight="1">
      <c r="A62" s="37">
        <v>52</v>
      </c>
      <c r="B62" s="195">
        <v>20</v>
      </c>
      <c r="C62" s="178">
        <v>5.856</v>
      </c>
      <c r="D62" s="179">
        <f t="shared" si="0"/>
        <v>78.18079454680655</v>
      </c>
      <c r="E62" s="197">
        <v>4</v>
      </c>
      <c r="F62" s="178">
        <v>6.02</v>
      </c>
      <c r="G62" s="179">
        <f t="shared" si="1"/>
        <v>73.97913234025776</v>
      </c>
      <c r="H62" s="180"/>
      <c r="I62" s="177">
        <v>0</v>
      </c>
      <c r="J62" s="178">
        <v>5.931</v>
      </c>
      <c r="K62" s="179">
        <f t="shared" si="2"/>
        <v>76.21603784566396</v>
      </c>
      <c r="L62" s="177">
        <v>1</v>
      </c>
      <c r="M62" s="178">
        <v>5.947</v>
      </c>
      <c r="N62" s="179">
        <f t="shared" si="3"/>
        <v>75.80648137251727</v>
      </c>
      <c r="O62" s="181"/>
      <c r="P62" s="131">
        <v>52</v>
      </c>
    </row>
    <row r="63" spans="1:16" s="130" customFormat="1" ht="10.5" customHeight="1">
      <c r="A63" s="37">
        <v>53</v>
      </c>
      <c r="B63" s="195">
        <v>50</v>
      </c>
      <c r="C63" s="178">
        <v>5.955</v>
      </c>
      <c r="D63" s="179">
        <f t="shared" si="0"/>
        <v>75.60293998055319</v>
      </c>
      <c r="E63" s="197">
        <v>2</v>
      </c>
      <c r="F63" s="178">
        <v>6.015</v>
      </c>
      <c r="G63" s="179">
        <f t="shared" si="1"/>
        <v>74.10217453495319</v>
      </c>
      <c r="H63" s="180"/>
      <c r="I63" s="177">
        <v>0</v>
      </c>
      <c r="J63" s="178">
        <v>5.88</v>
      </c>
      <c r="K63" s="179">
        <f t="shared" si="2"/>
        <v>77.54388644962391</v>
      </c>
      <c r="L63" s="177">
        <v>0</v>
      </c>
      <c r="M63" s="178">
        <v>5.822</v>
      </c>
      <c r="N63" s="179">
        <f t="shared" si="3"/>
        <v>79.09659966336353</v>
      </c>
      <c r="O63" s="181"/>
      <c r="P63" s="131">
        <v>53</v>
      </c>
    </row>
    <row r="64" spans="1:16" s="130" customFormat="1" ht="10.5" customHeight="1">
      <c r="A64" s="37">
        <v>54</v>
      </c>
      <c r="B64" s="206">
        <v>150</v>
      </c>
      <c r="C64" s="178">
        <v>5.992</v>
      </c>
      <c r="D64" s="179">
        <f t="shared" si="0"/>
        <v>74.67214150642883</v>
      </c>
      <c r="E64" s="197">
        <v>25</v>
      </c>
      <c r="F64" s="178">
        <v>5.95</v>
      </c>
      <c r="G64" s="179">
        <f t="shared" si="1"/>
        <v>75.7300571333628</v>
      </c>
      <c r="H64" s="180" t="s">
        <v>57</v>
      </c>
      <c r="I64" s="177">
        <v>0</v>
      </c>
      <c r="J64" s="178">
        <v>5.925</v>
      </c>
      <c r="K64" s="179">
        <f t="shared" si="2"/>
        <v>76.37047759907072</v>
      </c>
      <c r="L64" s="177">
        <v>0</v>
      </c>
      <c r="M64" s="178">
        <v>5.889</v>
      </c>
      <c r="N64" s="179">
        <f t="shared" si="3"/>
        <v>77.30705109862959</v>
      </c>
      <c r="O64" s="181"/>
      <c r="P64" s="131">
        <v>54</v>
      </c>
    </row>
    <row r="65" spans="1:16" s="130" customFormat="1" ht="10.5" customHeight="1">
      <c r="A65" s="37">
        <v>55</v>
      </c>
      <c r="B65" s="206">
        <v>225</v>
      </c>
      <c r="C65" s="178">
        <v>5.886</v>
      </c>
      <c r="D65" s="179">
        <f t="shared" si="0"/>
        <v>77.38587551471724</v>
      </c>
      <c r="E65" s="197">
        <v>22</v>
      </c>
      <c r="F65" s="178">
        <v>5.941</v>
      </c>
      <c r="G65" s="179">
        <f t="shared" si="1"/>
        <v>75.95967732140772</v>
      </c>
      <c r="H65" s="180" t="s">
        <v>57</v>
      </c>
      <c r="I65" s="177">
        <v>2</v>
      </c>
      <c r="J65" s="178">
        <v>5.888</v>
      </c>
      <c r="K65" s="179">
        <f t="shared" si="2"/>
        <v>77.33331251707244</v>
      </c>
      <c r="L65" s="177">
        <v>0</v>
      </c>
      <c r="M65" s="178">
        <v>5.86</v>
      </c>
      <c r="N65" s="179">
        <f t="shared" si="3"/>
        <v>78.07409951379388</v>
      </c>
      <c r="O65" s="181"/>
      <c r="P65" s="131">
        <v>55</v>
      </c>
    </row>
    <row r="66" spans="1:16" s="130" customFormat="1" ht="10.5" customHeight="1">
      <c r="A66" s="37">
        <v>56</v>
      </c>
      <c r="B66" s="206">
        <v>115</v>
      </c>
      <c r="C66" s="178">
        <v>5.92</v>
      </c>
      <c r="D66" s="179">
        <f t="shared" si="0"/>
        <v>76.499536262323</v>
      </c>
      <c r="E66" s="197">
        <v>35</v>
      </c>
      <c r="F66" s="178">
        <v>5.975</v>
      </c>
      <c r="G66" s="179">
        <f t="shared" si="1"/>
        <v>75.09765858899885</v>
      </c>
      <c r="H66" s="180" t="s">
        <v>57</v>
      </c>
      <c r="I66" s="177">
        <v>0</v>
      </c>
      <c r="J66" s="178">
        <v>5.874</v>
      </c>
      <c r="K66" s="179">
        <f t="shared" si="2"/>
        <v>77.70238183280848</v>
      </c>
      <c r="L66" s="177">
        <v>0</v>
      </c>
      <c r="M66" s="178">
        <v>5.836</v>
      </c>
      <c r="N66" s="179">
        <f t="shared" si="3"/>
        <v>78.7175646463666</v>
      </c>
      <c r="O66" s="181"/>
      <c r="P66" s="131">
        <v>56</v>
      </c>
    </row>
    <row r="67" spans="1:16" s="130" customFormat="1" ht="10.5" customHeight="1">
      <c r="A67" s="37">
        <v>57</v>
      </c>
      <c r="B67" s="206">
        <v>80</v>
      </c>
      <c r="C67" s="178">
        <v>5.873</v>
      </c>
      <c r="D67" s="179">
        <f t="shared" si="0"/>
        <v>77.72884496819192</v>
      </c>
      <c r="E67" s="197">
        <v>13</v>
      </c>
      <c r="F67" s="178">
        <v>5.949</v>
      </c>
      <c r="G67" s="179">
        <f t="shared" si="1"/>
        <v>75.75551903353879</v>
      </c>
      <c r="H67" s="180" t="s">
        <v>57</v>
      </c>
      <c r="I67" s="177">
        <v>0</v>
      </c>
      <c r="J67" s="178">
        <v>5.87</v>
      </c>
      <c r="K67" s="179">
        <f t="shared" si="2"/>
        <v>77.80831553807442</v>
      </c>
      <c r="L67" s="177">
        <v>0</v>
      </c>
      <c r="M67" s="178">
        <v>5.767</v>
      </c>
      <c r="N67" s="179">
        <f t="shared" si="3"/>
        <v>80.61248573743154</v>
      </c>
      <c r="O67" s="181"/>
      <c r="P67" s="131">
        <v>57</v>
      </c>
    </row>
    <row r="68" spans="1:16" s="130" customFormat="1" ht="10.5" customHeight="1">
      <c r="A68" s="37">
        <v>58</v>
      </c>
      <c r="B68" s="195">
        <v>25</v>
      </c>
      <c r="C68" s="178">
        <v>5.951</v>
      </c>
      <c r="D68" s="179">
        <f t="shared" si="0"/>
        <v>75.70460806788394</v>
      </c>
      <c r="E68" s="197">
        <v>2</v>
      </c>
      <c r="F68" s="178">
        <v>5.992</v>
      </c>
      <c r="G68" s="179">
        <f t="shared" si="1"/>
        <v>74.67214150642883</v>
      </c>
      <c r="H68" s="180"/>
      <c r="I68" s="177">
        <v>0</v>
      </c>
      <c r="J68" s="178">
        <v>5.871</v>
      </c>
      <c r="K68" s="179">
        <f t="shared" si="2"/>
        <v>77.78181181160801</v>
      </c>
      <c r="L68" s="177">
        <v>0</v>
      </c>
      <c r="M68" s="178">
        <v>5.796</v>
      </c>
      <c r="N68" s="179">
        <f t="shared" si="3"/>
        <v>79.80782264296515</v>
      </c>
      <c r="O68" s="181"/>
      <c r="P68" s="131">
        <v>58</v>
      </c>
    </row>
    <row r="69" spans="1:16" s="130" customFormat="1" ht="10.5" customHeight="1">
      <c r="A69" s="37">
        <v>59</v>
      </c>
      <c r="B69" s="195">
        <v>40</v>
      </c>
      <c r="C69" s="178">
        <v>5.887</v>
      </c>
      <c r="D69" s="179">
        <f t="shared" si="0"/>
        <v>77.35958731940295</v>
      </c>
      <c r="E69" s="197">
        <v>50</v>
      </c>
      <c r="F69" s="178">
        <v>5.96</v>
      </c>
      <c r="G69" s="179">
        <f t="shared" si="1"/>
        <v>75.47614261924792</v>
      </c>
      <c r="H69" s="180"/>
      <c r="I69" s="177">
        <v>0</v>
      </c>
      <c r="J69" s="178">
        <v>5.838</v>
      </c>
      <c r="K69" s="179">
        <f t="shared" si="2"/>
        <v>78.66363927398315</v>
      </c>
      <c r="L69" s="177">
        <v>0</v>
      </c>
      <c r="M69" s="178">
        <v>5.694</v>
      </c>
      <c r="N69" s="179">
        <f t="shared" si="3"/>
        <v>82.6927224666848</v>
      </c>
      <c r="O69" s="181"/>
      <c r="P69" s="131">
        <v>59</v>
      </c>
    </row>
    <row r="70" spans="1:16" s="130" customFormat="1" ht="10.5" customHeight="1">
      <c r="A70" s="37">
        <v>60</v>
      </c>
      <c r="B70" s="206">
        <v>90</v>
      </c>
      <c r="C70" s="178">
        <v>5.888</v>
      </c>
      <c r="D70" s="179">
        <f t="shared" si="0"/>
        <v>77.33331251707244</v>
      </c>
      <c r="E70" s="197">
        <v>4</v>
      </c>
      <c r="F70" s="178">
        <v>5.928</v>
      </c>
      <c r="G70" s="179">
        <f t="shared" si="1"/>
        <v>76.29319910404489</v>
      </c>
      <c r="H70" s="180" t="s">
        <v>57</v>
      </c>
      <c r="I70" s="207">
        <v>224</v>
      </c>
      <c r="J70" s="178">
        <v>5.742</v>
      </c>
      <c r="K70" s="179">
        <f t="shared" si="2"/>
        <v>81.31596862170379</v>
      </c>
      <c r="L70" s="177">
        <v>0</v>
      </c>
      <c r="M70" s="178">
        <v>5.789</v>
      </c>
      <c r="N70" s="179">
        <f t="shared" si="3"/>
        <v>80.0009449502136</v>
      </c>
      <c r="O70" s="181" t="s">
        <v>57</v>
      </c>
      <c r="P70" s="131">
        <v>60</v>
      </c>
    </row>
    <row r="71" spans="1:16" s="130" customFormat="1" ht="10.5" customHeight="1">
      <c r="A71" s="37">
        <v>61</v>
      </c>
      <c r="B71" s="195">
        <v>45</v>
      </c>
      <c r="C71" s="178">
        <v>5.871</v>
      </c>
      <c r="D71" s="179">
        <f t="shared" si="0"/>
        <v>77.78181181160801</v>
      </c>
      <c r="E71" s="197">
        <v>60</v>
      </c>
      <c r="F71" s="178">
        <v>5.923</v>
      </c>
      <c r="G71" s="179">
        <f t="shared" si="1"/>
        <v>76.4220618445433</v>
      </c>
      <c r="H71" s="180"/>
      <c r="I71" s="177">
        <v>1</v>
      </c>
      <c r="J71" s="178">
        <v>5.845</v>
      </c>
      <c r="K71" s="179">
        <f t="shared" si="2"/>
        <v>78.47533619542419</v>
      </c>
      <c r="L71" s="177">
        <v>0</v>
      </c>
      <c r="M71" s="178">
        <v>5.719</v>
      </c>
      <c r="N71" s="179">
        <f t="shared" si="3"/>
        <v>81.97133777313876</v>
      </c>
      <c r="O71" s="181"/>
      <c r="P71" s="131">
        <v>61</v>
      </c>
    </row>
    <row r="72" spans="1:16" s="130" customFormat="1" ht="10.5" customHeight="1">
      <c r="A72" s="37">
        <v>62</v>
      </c>
      <c r="B72" s="195">
        <v>35</v>
      </c>
      <c r="C72" s="178">
        <v>5.93</v>
      </c>
      <c r="D72" s="179">
        <f t="shared" si="0"/>
        <v>76.24174525347371</v>
      </c>
      <c r="E72" s="197">
        <v>25</v>
      </c>
      <c r="F72" s="178">
        <v>5.712</v>
      </c>
      <c r="G72" s="179">
        <f t="shared" si="1"/>
        <v>82.17237102144402</v>
      </c>
      <c r="H72" s="180"/>
      <c r="I72" s="177">
        <v>1</v>
      </c>
      <c r="J72" s="178">
        <v>5.78</v>
      </c>
      <c r="K72" s="179">
        <f t="shared" si="2"/>
        <v>80.25027680654794</v>
      </c>
      <c r="L72" s="177">
        <v>0</v>
      </c>
      <c r="M72" s="178">
        <v>5.754</v>
      </c>
      <c r="N72" s="179">
        <f t="shared" si="3"/>
        <v>80.97715245418662</v>
      </c>
      <c r="O72" s="181"/>
      <c r="P72" s="131">
        <v>62</v>
      </c>
    </row>
    <row r="73" spans="1:16" s="130" customFormat="1" ht="10.5" customHeight="1" thickBot="1">
      <c r="A73" s="132">
        <v>63</v>
      </c>
      <c r="B73" s="252">
        <v>90</v>
      </c>
      <c r="C73" s="183">
        <v>5.884</v>
      </c>
      <c r="D73" s="179">
        <f t="shared" si="0"/>
        <v>77.43849212072065</v>
      </c>
      <c r="E73" s="185">
        <v>50</v>
      </c>
      <c r="F73" s="183">
        <v>5.761</v>
      </c>
      <c r="G73" s="179">
        <f t="shared" si="1"/>
        <v>80.78048670417866</v>
      </c>
      <c r="H73" s="184" t="s">
        <v>57</v>
      </c>
      <c r="I73" s="182">
        <v>2</v>
      </c>
      <c r="J73" s="183">
        <v>5.348</v>
      </c>
      <c r="K73" s="251">
        <f t="shared" si="2"/>
        <v>93.738806294466</v>
      </c>
      <c r="L73" s="182">
        <v>0</v>
      </c>
      <c r="M73" s="183">
        <v>5.794</v>
      </c>
      <c r="N73" s="185">
        <f t="shared" si="3"/>
        <v>79.86292902671498</v>
      </c>
      <c r="O73" s="186" t="s">
        <v>57</v>
      </c>
      <c r="P73" s="52">
        <v>63</v>
      </c>
    </row>
    <row r="74" spans="1:16" ht="14.25" thickBot="1">
      <c r="A74" s="80" t="s">
        <v>0</v>
      </c>
      <c r="B74" s="11" t="s">
        <v>3</v>
      </c>
      <c r="C74" s="12" t="s">
        <v>5</v>
      </c>
      <c r="D74" s="12" t="s">
        <v>7</v>
      </c>
      <c r="E74" s="12" t="s">
        <v>4</v>
      </c>
      <c r="F74" s="12" t="s">
        <v>6</v>
      </c>
      <c r="G74" s="12" t="s">
        <v>8</v>
      </c>
      <c r="H74" s="13" t="s">
        <v>30</v>
      </c>
      <c r="I74" s="11" t="s">
        <v>3</v>
      </c>
      <c r="J74" s="12" t="s">
        <v>5</v>
      </c>
      <c r="K74" s="12" t="s">
        <v>7</v>
      </c>
      <c r="L74" s="12" t="s">
        <v>4</v>
      </c>
      <c r="M74" s="12" t="s">
        <v>6</v>
      </c>
      <c r="N74" s="12" t="s">
        <v>8</v>
      </c>
      <c r="O74" s="30" t="s">
        <v>30</v>
      </c>
      <c r="P74" s="127" t="s">
        <v>0</v>
      </c>
    </row>
    <row r="75" spans="1:16" ht="12.75">
      <c r="A75" s="81" t="s">
        <v>14</v>
      </c>
      <c r="B75" s="14"/>
      <c r="C75" s="15">
        <f>AVERAGE(C10:C73)</f>
        <v>5.9098125</v>
      </c>
      <c r="D75" s="15">
        <f>AVERAGE(D10:D73)</f>
        <v>76.77041869361734</v>
      </c>
      <c r="E75" s="14"/>
      <c r="F75" s="26">
        <f>AVERAGE(F10:F73)</f>
        <v>5.921796874999999</v>
      </c>
      <c r="G75" s="14">
        <f>AVERAGE(G10:G73)</f>
        <v>76.53820304058364</v>
      </c>
      <c r="H75" s="72"/>
      <c r="I75" s="14"/>
      <c r="J75" s="15">
        <f>AVERAGE(J10:J73)</f>
        <v>5.819359375</v>
      </c>
      <c r="K75" s="15">
        <f>AVERAGE(K10:K73)</f>
        <v>79.30092089177964</v>
      </c>
      <c r="L75" s="14"/>
      <c r="M75" s="14">
        <f>AVERAGE(M10:M73)</f>
        <v>5.876624999999999</v>
      </c>
      <c r="N75" s="14">
        <f>AVERAGE(N10:N73)</f>
        <v>77.6588891519947</v>
      </c>
      <c r="O75" s="134"/>
      <c r="P75" s="140" t="s">
        <v>14</v>
      </c>
    </row>
    <row r="76" spans="1:16" ht="12.75">
      <c r="A76" s="82" t="s">
        <v>10</v>
      </c>
      <c r="B76" s="16"/>
      <c r="C76" s="17">
        <f>STDEV(C10:C73)</f>
        <v>0.032677294189553785</v>
      </c>
      <c r="D76" s="17">
        <f>STDEV(D10:D73)</f>
        <v>0.8462546684355668</v>
      </c>
      <c r="E76" s="16"/>
      <c r="F76" s="27">
        <f>STDEV(F10:F73)</f>
        <v>0.11063398537630241</v>
      </c>
      <c r="G76" s="16">
        <f>STDEV(G10:G73)</f>
        <v>3.1200863920808373</v>
      </c>
      <c r="H76" s="73"/>
      <c r="I76" s="16"/>
      <c r="J76" s="17">
        <f>STDEV(J10:J73)</f>
        <v>0.13286947494070683</v>
      </c>
      <c r="K76" s="17">
        <f>STDEV(K10:K73)</f>
        <v>3.9794657085714933</v>
      </c>
      <c r="L76" s="16"/>
      <c r="M76" s="16">
        <f>STDEV(M10:M73)</f>
        <v>0.062072793928091716</v>
      </c>
      <c r="N76" s="16">
        <f>STDEV(N10:N73)</f>
        <v>1.6642705393054118</v>
      </c>
      <c r="O76" s="135"/>
      <c r="P76" s="141" t="s">
        <v>10</v>
      </c>
    </row>
    <row r="77" spans="1:16" ht="12.75">
      <c r="A77" s="83" t="s">
        <v>15</v>
      </c>
      <c r="B77" s="18">
        <f aca="true" t="shared" si="4" ref="B77:G77">MAX(B10:B73)</f>
        <v>225</v>
      </c>
      <c r="C77" s="19">
        <f t="shared" si="4"/>
        <v>5.999</v>
      </c>
      <c r="D77" s="19">
        <f t="shared" si="4"/>
        <v>78.63669736501932</v>
      </c>
      <c r="E77" s="18">
        <f t="shared" si="4"/>
        <v>90</v>
      </c>
      <c r="F77" s="28">
        <f t="shared" si="4"/>
        <v>6.02</v>
      </c>
      <c r="G77" s="18">
        <f t="shared" si="4"/>
        <v>93.63372777161298</v>
      </c>
      <c r="H77" s="74"/>
      <c r="I77" s="18"/>
      <c r="J77" s="19">
        <f>MAX(J10:J73)</f>
        <v>5.952</v>
      </c>
      <c r="K77" s="19">
        <f>MAX(K10:K73)</f>
        <v>97.9040700185379</v>
      </c>
      <c r="L77" s="18">
        <f>MAX(L10:L73)</f>
        <v>12</v>
      </c>
      <c r="M77" s="18">
        <f>MAX(M10:M73)</f>
        <v>5.968</v>
      </c>
      <c r="N77" s="18">
        <f>MAX(N10:N73)</f>
        <v>82.6927224666848</v>
      </c>
      <c r="O77" s="136"/>
      <c r="P77" s="142" t="s">
        <v>15</v>
      </c>
    </row>
    <row r="78" spans="1:16" ht="12.75">
      <c r="A78" s="83" t="s">
        <v>16</v>
      </c>
      <c r="B78" s="20"/>
      <c r="C78" s="19">
        <f>MIN(C10:C73)</f>
        <v>5.839</v>
      </c>
      <c r="D78" s="19">
        <f>MIN(D10:D73)</f>
        <v>74.49797913654267</v>
      </c>
      <c r="E78" s="18">
        <f>MIN(E10:E73)</f>
        <v>0</v>
      </c>
      <c r="F78" s="28">
        <f>MIN(F10:F73)</f>
        <v>5.351</v>
      </c>
      <c r="G78" s="18">
        <f>MIN(G10:G73)</f>
        <v>73.97913234025776</v>
      </c>
      <c r="H78" s="75"/>
      <c r="I78" s="20"/>
      <c r="J78" s="19">
        <f>MIN(J10:J73)</f>
        <v>5.233</v>
      </c>
      <c r="K78" s="19">
        <f>MIN(K10:K73)</f>
        <v>75.67917182847742</v>
      </c>
      <c r="L78" s="18">
        <f>MIN(L10:L73)</f>
        <v>0</v>
      </c>
      <c r="M78" s="18">
        <f>MIN(M10:M73)</f>
        <v>5.694</v>
      </c>
      <c r="N78" s="18">
        <f>MIN(N10:N73)</f>
        <v>75.2739293340139</v>
      </c>
      <c r="O78" s="137"/>
      <c r="P78" s="142" t="s">
        <v>16</v>
      </c>
    </row>
    <row r="79" spans="1:16" ht="12.75">
      <c r="A79" s="83" t="s">
        <v>31</v>
      </c>
      <c r="B79" s="20"/>
      <c r="C79" s="21"/>
      <c r="D79" s="22">
        <f>COUNTIF(D10:D73,"&lt;70")</f>
        <v>0</v>
      </c>
      <c r="E79" s="20"/>
      <c r="F79" s="20"/>
      <c r="G79" s="23">
        <f>COUNTIF(G10:G73,"&lt;70")</f>
        <v>0</v>
      </c>
      <c r="H79" s="75"/>
      <c r="I79" s="20"/>
      <c r="J79" s="21"/>
      <c r="K79" s="22">
        <f>COUNTIF(K10:K73,"&lt;70")</f>
        <v>0</v>
      </c>
      <c r="L79" s="20"/>
      <c r="M79" s="20"/>
      <c r="N79" s="23">
        <f>COUNTIF(N10:N73,"&lt;70")</f>
        <v>0</v>
      </c>
      <c r="O79" s="137"/>
      <c r="P79" s="142" t="s">
        <v>31</v>
      </c>
    </row>
    <row r="80" spans="1:16" ht="12.75">
      <c r="A80" s="83" t="s">
        <v>32</v>
      </c>
      <c r="B80" s="20"/>
      <c r="C80" s="21"/>
      <c r="D80" s="22">
        <f>COUNTIF(D10:D73,"&gt;80")</f>
        <v>0</v>
      </c>
      <c r="E80" s="20"/>
      <c r="F80" s="20"/>
      <c r="G80" s="23">
        <f>COUNTIF(G10:G73,"&gt;80")</f>
        <v>7</v>
      </c>
      <c r="H80" s="75"/>
      <c r="I80" s="20"/>
      <c r="J80" s="21"/>
      <c r="K80" s="22">
        <f>COUNTIF(K10:K73,"&gt;80")</f>
        <v>14</v>
      </c>
      <c r="L80" s="20"/>
      <c r="M80" s="20"/>
      <c r="N80" s="23">
        <f>COUNTIF(N10:N73,"&gt;80")</f>
        <v>6</v>
      </c>
      <c r="O80" s="137"/>
      <c r="P80" s="142" t="s">
        <v>32</v>
      </c>
    </row>
    <row r="81" spans="1:16" ht="12.75">
      <c r="A81" s="173" t="s">
        <v>33</v>
      </c>
      <c r="B81" s="23">
        <f>COUNTIF(B10:B73,"&gt;50")</f>
        <v>48</v>
      </c>
      <c r="C81" s="21"/>
      <c r="D81" s="21"/>
      <c r="E81" s="23">
        <f>COUNTIF(E10:E73,"&gt;50")</f>
        <v>10</v>
      </c>
      <c r="F81" s="20"/>
      <c r="G81" s="20"/>
      <c r="H81" s="75"/>
      <c r="I81" s="20"/>
      <c r="J81" s="21"/>
      <c r="K81" s="21"/>
      <c r="L81" s="20"/>
      <c r="M81" s="20"/>
      <c r="N81" s="20"/>
      <c r="O81" s="137"/>
      <c r="P81" s="171" t="s">
        <v>33</v>
      </c>
    </row>
    <row r="82" spans="1:16" ht="12.75">
      <c r="A82" s="133" t="s">
        <v>43</v>
      </c>
      <c r="B82" s="24"/>
      <c r="C82" s="25"/>
      <c r="D82" s="25"/>
      <c r="E82" s="24"/>
      <c r="F82" s="24"/>
      <c r="G82" s="24"/>
      <c r="H82" s="76">
        <f>COUNTIF(H10:H73,"s")+COUNTIF(H10:H73,"s&amp;w")</f>
        <v>0</v>
      </c>
      <c r="I82" s="24"/>
      <c r="J82" s="25"/>
      <c r="K82" s="25"/>
      <c r="L82" s="24"/>
      <c r="M82" s="24"/>
      <c r="N82" s="24"/>
      <c r="O82" s="138">
        <f>COUNTIF(O10:O73,"s")</f>
        <v>0</v>
      </c>
      <c r="P82" s="172" t="s">
        <v>43</v>
      </c>
    </row>
    <row r="83" spans="1:16" ht="13.5" thickBot="1">
      <c r="A83" s="174" t="s">
        <v>34</v>
      </c>
      <c r="B83" s="24"/>
      <c r="C83" s="25"/>
      <c r="D83" s="25"/>
      <c r="E83" s="24"/>
      <c r="F83" s="24"/>
      <c r="G83" s="24"/>
      <c r="H83" s="77">
        <f>COUNTIF(H10:H73,"w")+COUNTIF(H10:H73,"s&amp;w")</f>
        <v>26</v>
      </c>
      <c r="I83" s="24"/>
      <c r="J83" s="25"/>
      <c r="K83" s="25"/>
      <c r="L83" s="24"/>
      <c r="M83" s="24"/>
      <c r="N83" s="24"/>
      <c r="O83" s="139">
        <f>COUNTIF(O10:O73,"w")</f>
        <v>5</v>
      </c>
      <c r="P83" s="143" t="s">
        <v>34</v>
      </c>
    </row>
    <row r="84" spans="1:16" ht="13.5" thickBot="1">
      <c r="A84" s="86" t="s">
        <v>9</v>
      </c>
      <c r="B84" s="209" t="s">
        <v>51</v>
      </c>
      <c r="C84" s="210"/>
      <c r="D84" s="210"/>
      <c r="E84" s="210"/>
      <c r="F84" s="210"/>
      <c r="G84" s="210"/>
      <c r="H84" s="211"/>
      <c r="I84" s="212" t="s">
        <v>52</v>
      </c>
      <c r="J84" s="210"/>
      <c r="K84" s="210"/>
      <c r="L84" s="210"/>
      <c r="M84" s="210"/>
      <c r="N84" s="210"/>
      <c r="O84" s="213"/>
      <c r="P84" s="144" t="s">
        <v>9</v>
      </c>
    </row>
    <row r="85" spans="1:16" ht="12.75">
      <c r="A85" s="85" t="s">
        <v>12</v>
      </c>
      <c r="B85" s="214" t="s">
        <v>50</v>
      </c>
      <c r="C85" s="215"/>
      <c r="N85" s="214" t="s">
        <v>50</v>
      </c>
      <c r="O85" s="215"/>
      <c r="P85" s="85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16" bottom="0.07874015748031496" header="0.13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Q81"/>
  <sheetViews>
    <sheetView tabSelected="1" workbookViewId="0" topLeftCell="A1">
      <selection activeCell="Q82" sqref="Q82"/>
    </sheetView>
  </sheetViews>
  <sheetFormatPr defaultColWidth="11.421875" defaultRowHeight="12.75"/>
  <cols>
    <col min="1" max="18" width="9.7109375" style="0" customWidth="1"/>
  </cols>
  <sheetData>
    <row r="4" ht="13.5" thickBot="1"/>
    <row r="5" spans="1:17" ht="14.25" thickBot="1" thickTop="1">
      <c r="A5" s="205" t="s">
        <v>53</v>
      </c>
      <c r="B5" s="224"/>
      <c r="C5" s="164"/>
      <c r="D5" s="49" t="s">
        <v>20</v>
      </c>
      <c r="E5" s="48" t="s">
        <v>22</v>
      </c>
      <c r="F5" s="50" t="s">
        <v>21</v>
      </c>
      <c r="G5" s="46" t="s">
        <v>23</v>
      </c>
      <c r="I5" s="205" t="s">
        <v>46</v>
      </c>
      <c r="J5" s="224"/>
      <c r="K5" s="145"/>
      <c r="L5" s="164" t="s">
        <v>47</v>
      </c>
      <c r="M5" s="49" t="s">
        <v>20</v>
      </c>
      <c r="N5" s="161" t="s">
        <v>44</v>
      </c>
      <c r="O5" s="48"/>
      <c r="P5" s="50" t="s">
        <v>21</v>
      </c>
      <c r="Q5" s="46" t="s">
        <v>23</v>
      </c>
    </row>
    <row r="6" spans="1:17" ht="14.25" thickBot="1">
      <c r="A6" s="89" t="s">
        <v>9</v>
      </c>
      <c r="B6" s="229" t="s">
        <v>54</v>
      </c>
      <c r="C6" s="230"/>
      <c r="D6" s="229" t="s">
        <v>55</v>
      </c>
      <c r="E6" s="230"/>
      <c r="F6" s="87" t="s">
        <v>25</v>
      </c>
      <c r="G6" s="33" t="s">
        <v>26</v>
      </c>
      <c r="I6" s="90" t="s">
        <v>9</v>
      </c>
      <c r="J6" s="237" t="s">
        <v>54</v>
      </c>
      <c r="K6" s="238"/>
      <c r="L6" s="239"/>
      <c r="M6" s="237" t="s">
        <v>56</v>
      </c>
      <c r="N6" s="238"/>
      <c r="O6" s="239"/>
      <c r="P6" s="31" t="s">
        <v>25</v>
      </c>
      <c r="Q6" s="54" t="s">
        <v>26</v>
      </c>
    </row>
    <row r="7" spans="1:17" ht="15" thickBot="1">
      <c r="A7" s="55" t="s">
        <v>19</v>
      </c>
      <c r="B7" s="91"/>
      <c r="C7" s="91"/>
      <c r="D7" s="92"/>
      <c r="E7" s="92"/>
      <c r="F7" s="53"/>
      <c r="G7" s="33"/>
      <c r="I7" s="56"/>
      <c r="J7" s="234" t="s">
        <v>29</v>
      </c>
      <c r="K7" s="235"/>
      <c r="L7" s="236" t="s">
        <v>28</v>
      </c>
      <c r="M7" s="234" t="s">
        <v>29</v>
      </c>
      <c r="N7" s="235"/>
      <c r="O7" s="236" t="s">
        <v>28</v>
      </c>
      <c r="P7" s="32"/>
      <c r="Q7" s="33"/>
    </row>
    <row r="8" spans="1:17" ht="14.25" thickBot="1">
      <c r="A8" s="55"/>
      <c r="B8" s="242" t="s">
        <v>17</v>
      </c>
      <c r="C8" s="243"/>
      <c r="D8" s="243"/>
      <c r="E8" s="244"/>
      <c r="F8" s="32"/>
      <c r="G8" s="33"/>
      <c r="I8" s="55"/>
      <c r="J8" s="231" t="s">
        <v>24</v>
      </c>
      <c r="K8" s="232"/>
      <c r="L8" s="233"/>
      <c r="M8" s="231" t="s">
        <v>24</v>
      </c>
      <c r="N8" s="232"/>
      <c r="O8" s="233"/>
      <c r="P8" s="32"/>
      <c r="Q8" s="33"/>
    </row>
    <row r="9" spans="1:17" ht="14.25" thickBot="1">
      <c r="A9" s="51" t="s">
        <v>24</v>
      </c>
      <c r="B9" s="168" t="s">
        <v>35</v>
      </c>
      <c r="C9" s="169" t="s">
        <v>36</v>
      </c>
      <c r="D9" s="168" t="s">
        <v>37</v>
      </c>
      <c r="E9" s="170" t="s">
        <v>38</v>
      </c>
      <c r="F9" s="227" t="s">
        <v>18</v>
      </c>
      <c r="G9" s="228"/>
      <c r="I9" s="51" t="s">
        <v>27</v>
      </c>
      <c r="J9" s="93" t="s">
        <v>45</v>
      </c>
      <c r="K9" s="94" t="s">
        <v>45</v>
      </c>
      <c r="L9" s="94" t="s">
        <v>45</v>
      </c>
      <c r="M9" s="93" t="s">
        <v>48</v>
      </c>
      <c r="N9" s="167" t="s">
        <v>49</v>
      </c>
      <c r="O9" s="95" t="s">
        <v>48</v>
      </c>
      <c r="P9" s="227" t="s">
        <v>18</v>
      </c>
      <c r="Q9" s="228"/>
    </row>
    <row r="10" spans="1:17" ht="12.75">
      <c r="A10" s="34">
        <v>0</v>
      </c>
      <c r="B10" s="57"/>
      <c r="C10" s="58"/>
      <c r="D10" s="59"/>
      <c r="E10" s="58"/>
      <c r="F10" s="222"/>
      <c r="G10" s="223"/>
      <c r="I10" s="34">
        <v>5</v>
      </c>
      <c r="J10" s="57"/>
      <c r="K10" s="146"/>
      <c r="L10" s="58"/>
      <c r="M10" s="59"/>
      <c r="N10" s="166"/>
      <c r="O10" s="58"/>
      <c r="P10" s="35"/>
      <c r="Q10" s="36"/>
    </row>
    <row r="11" spans="1:17" ht="12.75">
      <c r="A11" s="37">
        <v>1</v>
      </c>
      <c r="B11" s="60"/>
      <c r="C11" s="61"/>
      <c r="D11" s="62"/>
      <c r="E11" s="61"/>
      <c r="F11" s="225"/>
      <c r="G11" s="226"/>
      <c r="I11" s="37">
        <v>6</v>
      </c>
      <c r="J11" s="60"/>
      <c r="K11" s="147"/>
      <c r="L11" s="61"/>
      <c r="M11" s="62"/>
      <c r="N11" s="163"/>
      <c r="O11" s="61"/>
      <c r="P11" s="38"/>
      <c r="Q11" s="39"/>
    </row>
    <row r="12" spans="1:17" ht="12.75">
      <c r="A12" s="37">
        <v>2</v>
      </c>
      <c r="B12" s="60"/>
      <c r="C12" s="61"/>
      <c r="D12" s="62"/>
      <c r="E12" s="61"/>
      <c r="F12" s="225"/>
      <c r="G12" s="226"/>
      <c r="I12" s="37">
        <v>10</v>
      </c>
      <c r="J12" s="60"/>
      <c r="K12" s="147"/>
      <c r="L12" s="61"/>
      <c r="M12" s="62"/>
      <c r="N12" s="163"/>
      <c r="O12" s="61"/>
      <c r="P12" s="38"/>
      <c r="Q12" s="39"/>
    </row>
    <row r="13" spans="1:17" ht="12.75">
      <c r="A13" s="37">
        <v>3</v>
      </c>
      <c r="B13" s="60"/>
      <c r="C13" s="61"/>
      <c r="D13" s="62"/>
      <c r="E13" s="61"/>
      <c r="F13" s="225"/>
      <c r="G13" s="226"/>
      <c r="I13" s="37">
        <v>15</v>
      </c>
      <c r="J13" s="60"/>
      <c r="K13" s="147"/>
      <c r="L13" s="61"/>
      <c r="M13" s="62"/>
      <c r="N13" s="163"/>
      <c r="O13" s="61"/>
      <c r="P13" s="38"/>
      <c r="Q13" s="39"/>
    </row>
    <row r="14" spans="1:17" ht="12.75">
      <c r="A14" s="37">
        <v>4</v>
      </c>
      <c r="B14" s="60"/>
      <c r="C14" s="61"/>
      <c r="D14" s="62"/>
      <c r="E14" s="61"/>
      <c r="F14" s="225"/>
      <c r="G14" s="226"/>
      <c r="I14" s="37">
        <v>20</v>
      </c>
      <c r="J14" s="60"/>
      <c r="K14" s="147"/>
      <c r="L14" s="61"/>
      <c r="M14" s="62"/>
      <c r="N14" s="163"/>
      <c r="O14" s="61"/>
      <c r="P14" s="38"/>
      <c r="Q14" s="39"/>
    </row>
    <row r="15" spans="1:17" ht="12.75">
      <c r="A15" s="37">
        <v>5</v>
      </c>
      <c r="B15" s="60"/>
      <c r="C15" s="61"/>
      <c r="D15" s="62"/>
      <c r="E15" s="61"/>
      <c r="F15" s="225"/>
      <c r="G15" s="226"/>
      <c r="I15" s="37">
        <v>25</v>
      </c>
      <c r="J15" s="60"/>
      <c r="K15" s="147"/>
      <c r="L15" s="61"/>
      <c r="M15" s="62"/>
      <c r="N15" s="163"/>
      <c r="O15" s="61"/>
      <c r="P15" s="38"/>
      <c r="Q15" s="39"/>
    </row>
    <row r="16" spans="1:17" ht="12.75">
      <c r="A16" s="37">
        <v>6</v>
      </c>
      <c r="B16" s="60"/>
      <c r="C16" s="61"/>
      <c r="D16" s="62"/>
      <c r="E16" s="61"/>
      <c r="F16" s="225"/>
      <c r="G16" s="226"/>
      <c r="I16" s="37">
        <v>30</v>
      </c>
      <c r="J16" s="60"/>
      <c r="K16" s="147"/>
      <c r="L16" s="61"/>
      <c r="M16" s="62"/>
      <c r="N16" s="163"/>
      <c r="O16" s="61"/>
      <c r="P16" s="38"/>
      <c r="Q16" s="39"/>
    </row>
    <row r="17" spans="1:17" ht="12.75">
      <c r="A17" s="37">
        <v>7</v>
      </c>
      <c r="B17" s="60"/>
      <c r="C17" s="61"/>
      <c r="D17" s="62"/>
      <c r="E17" s="61"/>
      <c r="F17" s="225"/>
      <c r="G17" s="226"/>
      <c r="I17" s="37">
        <v>35</v>
      </c>
      <c r="J17" s="60"/>
      <c r="K17" s="147"/>
      <c r="L17" s="61"/>
      <c r="M17" s="62"/>
      <c r="N17" s="163"/>
      <c r="O17" s="61"/>
      <c r="P17" s="38"/>
      <c r="Q17" s="39"/>
    </row>
    <row r="18" spans="1:17" ht="12.75">
      <c r="A18" s="37">
        <v>8</v>
      </c>
      <c r="B18" s="60"/>
      <c r="C18" s="61"/>
      <c r="D18" s="62"/>
      <c r="E18" s="61"/>
      <c r="F18" s="225"/>
      <c r="G18" s="226"/>
      <c r="I18" s="37">
        <v>40</v>
      </c>
      <c r="J18" s="60"/>
      <c r="K18" s="147"/>
      <c r="L18" s="61"/>
      <c r="M18" s="62"/>
      <c r="N18" s="163"/>
      <c r="O18" s="61"/>
      <c r="P18" s="40"/>
      <c r="Q18" s="39"/>
    </row>
    <row r="19" spans="1:17" ht="12.75">
      <c r="A19" s="37">
        <v>9</v>
      </c>
      <c r="B19" s="60"/>
      <c r="C19" s="61"/>
      <c r="D19" s="62"/>
      <c r="E19" s="61"/>
      <c r="F19" s="225"/>
      <c r="G19" s="226"/>
      <c r="I19" s="37">
        <v>45</v>
      </c>
      <c r="J19" s="60"/>
      <c r="K19" s="147"/>
      <c r="L19" s="61"/>
      <c r="M19" s="62"/>
      <c r="N19" s="163"/>
      <c r="O19" s="61"/>
      <c r="P19" s="40"/>
      <c r="Q19" s="39"/>
    </row>
    <row r="20" spans="1:17" ht="12.75">
      <c r="A20" s="37">
        <v>10</v>
      </c>
      <c r="B20" s="60"/>
      <c r="C20" s="61"/>
      <c r="D20" s="62"/>
      <c r="E20" s="61"/>
      <c r="F20" s="225"/>
      <c r="G20" s="226"/>
      <c r="I20" s="37">
        <v>50</v>
      </c>
      <c r="J20" s="60"/>
      <c r="K20" s="147"/>
      <c r="L20" s="61"/>
      <c r="M20" s="62"/>
      <c r="N20" s="163"/>
      <c r="O20" s="61"/>
      <c r="P20" s="38"/>
      <c r="Q20" s="39"/>
    </row>
    <row r="21" spans="1:17" ht="12.75">
      <c r="A21" s="37">
        <v>11</v>
      </c>
      <c r="B21" s="60"/>
      <c r="C21" s="61"/>
      <c r="D21" s="62"/>
      <c r="E21" s="61"/>
      <c r="F21" s="225"/>
      <c r="G21" s="226"/>
      <c r="I21" s="37">
        <v>55</v>
      </c>
      <c r="J21" s="60"/>
      <c r="K21" s="147"/>
      <c r="L21" s="61"/>
      <c r="M21" s="62"/>
      <c r="N21" s="163"/>
      <c r="O21" s="61"/>
      <c r="P21" s="4"/>
      <c r="Q21" s="39"/>
    </row>
    <row r="22" spans="1:17" ht="12.75">
      <c r="A22" s="37">
        <v>12</v>
      </c>
      <c r="B22" s="60"/>
      <c r="C22" s="61"/>
      <c r="D22" s="62"/>
      <c r="E22" s="61"/>
      <c r="F22" s="225"/>
      <c r="G22" s="226"/>
      <c r="I22" s="37">
        <v>60</v>
      </c>
      <c r="J22" s="60"/>
      <c r="K22" s="147"/>
      <c r="L22" s="61"/>
      <c r="M22" s="62"/>
      <c r="N22" s="163"/>
      <c r="O22" s="61"/>
      <c r="P22" s="40"/>
      <c r="Q22" s="39"/>
    </row>
    <row r="23" spans="1:17" ht="12.75">
      <c r="A23" s="37">
        <v>13</v>
      </c>
      <c r="B23" s="60"/>
      <c r="C23" s="61"/>
      <c r="D23" s="62"/>
      <c r="E23" s="61"/>
      <c r="F23" s="225"/>
      <c r="G23" s="226"/>
      <c r="I23" s="37">
        <v>65</v>
      </c>
      <c r="J23" s="60"/>
      <c r="K23" s="147"/>
      <c r="L23" s="61"/>
      <c r="M23" s="62"/>
      <c r="N23" s="163"/>
      <c r="O23" s="61"/>
      <c r="P23" s="40"/>
      <c r="Q23" s="39"/>
    </row>
    <row r="24" spans="1:17" ht="12.75">
      <c r="A24" s="37">
        <v>14</v>
      </c>
      <c r="B24" s="60"/>
      <c r="C24" s="61"/>
      <c r="D24" s="62"/>
      <c r="E24" s="61"/>
      <c r="F24" s="225"/>
      <c r="G24" s="226"/>
      <c r="I24" s="37">
        <v>70</v>
      </c>
      <c r="J24" s="60"/>
      <c r="K24" s="147"/>
      <c r="L24" s="61"/>
      <c r="M24" s="62"/>
      <c r="N24" s="163"/>
      <c r="O24" s="61"/>
      <c r="P24" s="40"/>
      <c r="Q24" s="39"/>
    </row>
    <row r="25" spans="1:17" ht="12.75">
      <c r="A25" s="37">
        <v>15</v>
      </c>
      <c r="B25" s="60"/>
      <c r="C25" s="61"/>
      <c r="D25" s="62"/>
      <c r="E25" s="61"/>
      <c r="F25" s="225"/>
      <c r="G25" s="226"/>
      <c r="I25" s="37">
        <v>75</v>
      </c>
      <c r="J25" s="60"/>
      <c r="K25" s="147"/>
      <c r="L25" s="61"/>
      <c r="M25" s="62"/>
      <c r="N25" s="163"/>
      <c r="O25" s="61"/>
      <c r="P25" s="40"/>
      <c r="Q25" s="39"/>
    </row>
    <row r="26" spans="1:17" ht="12.75">
      <c r="A26" s="37">
        <v>16</v>
      </c>
      <c r="B26" s="60"/>
      <c r="C26" s="61"/>
      <c r="D26" s="62"/>
      <c r="E26" s="61"/>
      <c r="F26" s="225"/>
      <c r="G26" s="226"/>
      <c r="I26" s="37">
        <v>80</v>
      </c>
      <c r="J26" s="60"/>
      <c r="K26" s="147"/>
      <c r="L26" s="61"/>
      <c r="M26" s="62"/>
      <c r="N26" s="163"/>
      <c r="O26" s="61"/>
      <c r="P26" s="38"/>
      <c r="Q26" s="39"/>
    </row>
    <row r="27" spans="1:17" ht="12.75">
      <c r="A27" s="37">
        <v>17</v>
      </c>
      <c r="B27" s="60"/>
      <c r="C27" s="61"/>
      <c r="D27" s="62"/>
      <c r="E27" s="61"/>
      <c r="F27" s="225"/>
      <c r="G27" s="226"/>
      <c r="I27" s="37">
        <v>85</v>
      </c>
      <c r="J27" s="60"/>
      <c r="K27" s="147"/>
      <c r="L27" s="61"/>
      <c r="M27" s="62"/>
      <c r="N27" s="163"/>
      <c r="O27" s="61"/>
      <c r="P27" s="4"/>
      <c r="Q27" s="39"/>
    </row>
    <row r="28" spans="1:17" ht="12.75">
      <c r="A28" s="37">
        <v>18</v>
      </c>
      <c r="B28" s="60"/>
      <c r="C28" s="61"/>
      <c r="D28" s="62"/>
      <c r="E28" s="61"/>
      <c r="F28" s="225"/>
      <c r="G28" s="226"/>
      <c r="I28" s="37">
        <v>86</v>
      </c>
      <c r="J28" s="60"/>
      <c r="K28" s="147"/>
      <c r="L28" s="61"/>
      <c r="M28" s="62"/>
      <c r="N28" s="165"/>
      <c r="O28" s="61"/>
      <c r="P28" s="38"/>
      <c r="Q28" s="39"/>
    </row>
    <row r="29" spans="1:17" ht="12.75">
      <c r="A29" s="37">
        <v>19</v>
      </c>
      <c r="B29" s="60"/>
      <c r="C29" s="61"/>
      <c r="D29" s="62"/>
      <c r="E29" s="61"/>
      <c r="F29" s="225"/>
      <c r="G29" s="226"/>
      <c r="I29" s="37">
        <v>90</v>
      </c>
      <c r="J29" s="60"/>
      <c r="K29" s="147"/>
      <c r="L29" s="61"/>
      <c r="M29" s="116"/>
      <c r="N29" s="163"/>
      <c r="O29" s="61"/>
      <c r="P29" s="4"/>
      <c r="Q29" s="39"/>
    </row>
    <row r="30" spans="1:17" ht="12.75">
      <c r="A30" s="37">
        <v>20</v>
      </c>
      <c r="B30" s="60"/>
      <c r="C30" s="61"/>
      <c r="D30" s="62"/>
      <c r="E30" s="61"/>
      <c r="F30" s="225"/>
      <c r="G30" s="226"/>
      <c r="I30" s="37">
        <v>95</v>
      </c>
      <c r="J30" s="60"/>
      <c r="K30" s="147"/>
      <c r="L30" s="61"/>
      <c r="M30" s="62"/>
      <c r="N30" s="163"/>
      <c r="O30" s="61"/>
      <c r="P30" s="38"/>
      <c r="Q30" s="39"/>
    </row>
    <row r="31" spans="1:17" ht="12.75">
      <c r="A31" s="37">
        <v>21</v>
      </c>
      <c r="B31" s="60"/>
      <c r="C31" s="61"/>
      <c r="D31" s="62"/>
      <c r="E31" s="61"/>
      <c r="F31" s="225"/>
      <c r="G31" s="226"/>
      <c r="I31" s="37">
        <v>100</v>
      </c>
      <c r="J31" s="60"/>
      <c r="K31" s="147"/>
      <c r="L31" s="61"/>
      <c r="M31" s="117"/>
      <c r="N31" s="163"/>
      <c r="O31" s="61"/>
      <c r="P31" s="4"/>
      <c r="Q31" s="39"/>
    </row>
    <row r="32" spans="1:17" ht="12.75">
      <c r="A32" s="37">
        <v>22</v>
      </c>
      <c r="B32" s="60"/>
      <c r="C32" s="61"/>
      <c r="D32" s="62"/>
      <c r="E32" s="61"/>
      <c r="F32" s="225"/>
      <c r="G32" s="226"/>
      <c r="I32" s="37">
        <v>105</v>
      </c>
      <c r="J32" s="60"/>
      <c r="K32" s="147"/>
      <c r="L32" s="61"/>
      <c r="M32" s="62"/>
      <c r="N32" s="165"/>
      <c r="O32" s="61"/>
      <c r="P32" s="40"/>
      <c r="Q32" s="39"/>
    </row>
    <row r="33" spans="1:17" ht="12.75">
      <c r="A33" s="37">
        <v>23</v>
      </c>
      <c r="B33" s="60"/>
      <c r="C33" s="61"/>
      <c r="D33" s="62"/>
      <c r="E33" s="61"/>
      <c r="F33" s="225"/>
      <c r="G33" s="226"/>
      <c r="I33" s="37">
        <v>110</v>
      </c>
      <c r="J33" s="60"/>
      <c r="K33" s="147"/>
      <c r="L33" s="61"/>
      <c r="M33" s="62"/>
      <c r="N33" s="163"/>
      <c r="O33" s="61"/>
      <c r="P33" s="40"/>
      <c r="Q33" s="39"/>
    </row>
    <row r="34" spans="1:17" ht="12.75">
      <c r="A34" s="37">
        <v>24</v>
      </c>
      <c r="B34" s="60"/>
      <c r="C34" s="61"/>
      <c r="D34" s="62"/>
      <c r="E34" s="61"/>
      <c r="F34" s="225"/>
      <c r="G34" s="226"/>
      <c r="I34" s="37">
        <v>115</v>
      </c>
      <c r="J34" s="60"/>
      <c r="K34" s="147"/>
      <c r="L34" s="61"/>
      <c r="M34" s="62"/>
      <c r="N34" s="163"/>
      <c r="O34" s="61"/>
      <c r="P34" s="40"/>
      <c r="Q34" s="39"/>
    </row>
    <row r="35" spans="1:17" ht="12.75">
      <c r="A35" s="37">
        <v>25</v>
      </c>
      <c r="B35" s="60"/>
      <c r="C35" s="61"/>
      <c r="D35" s="62"/>
      <c r="E35" s="61"/>
      <c r="F35" s="225"/>
      <c r="G35" s="226"/>
      <c r="I35" s="37">
        <v>120</v>
      </c>
      <c r="J35" s="60"/>
      <c r="K35" s="147"/>
      <c r="L35" s="61"/>
      <c r="M35" s="62"/>
      <c r="N35" s="163"/>
      <c r="O35" s="61"/>
      <c r="P35" s="40"/>
      <c r="Q35" s="39"/>
    </row>
    <row r="36" spans="1:17" ht="12.75">
      <c r="A36" s="37">
        <v>26</v>
      </c>
      <c r="B36" s="60"/>
      <c r="C36" s="61"/>
      <c r="D36" s="62"/>
      <c r="E36" s="61"/>
      <c r="F36" s="225"/>
      <c r="G36" s="226"/>
      <c r="I36" s="37">
        <v>125</v>
      </c>
      <c r="J36" s="60"/>
      <c r="K36" s="147"/>
      <c r="L36" s="61"/>
      <c r="M36" s="62"/>
      <c r="N36" s="163"/>
      <c r="O36" s="61"/>
      <c r="P36" s="38"/>
      <c r="Q36" s="39"/>
    </row>
    <row r="37" spans="1:17" ht="12.75">
      <c r="A37" s="37">
        <v>27</v>
      </c>
      <c r="B37" s="60"/>
      <c r="C37" s="61"/>
      <c r="D37" s="62"/>
      <c r="E37" s="61"/>
      <c r="F37" s="225"/>
      <c r="G37" s="226"/>
      <c r="I37" s="37">
        <v>130</v>
      </c>
      <c r="J37" s="60"/>
      <c r="K37" s="147"/>
      <c r="L37" s="61"/>
      <c r="M37" s="62"/>
      <c r="N37" s="163"/>
      <c r="O37" s="61"/>
      <c r="P37" s="40"/>
      <c r="Q37" s="39"/>
    </row>
    <row r="38" spans="1:17" ht="12.75">
      <c r="A38" s="37">
        <v>28</v>
      </c>
      <c r="B38" s="60"/>
      <c r="C38" s="61"/>
      <c r="D38" s="62"/>
      <c r="E38" s="61"/>
      <c r="F38" s="225"/>
      <c r="G38" s="226"/>
      <c r="I38" s="37">
        <v>135</v>
      </c>
      <c r="J38" s="60"/>
      <c r="K38" s="147"/>
      <c r="L38" s="61"/>
      <c r="M38" s="62"/>
      <c r="N38" s="163"/>
      <c r="O38" s="61"/>
      <c r="P38" s="40"/>
      <c r="Q38" s="39"/>
    </row>
    <row r="39" spans="1:17" ht="12.75">
      <c r="A39" s="37">
        <v>29</v>
      </c>
      <c r="B39" s="60"/>
      <c r="C39" s="61"/>
      <c r="D39" s="62"/>
      <c r="E39" s="61"/>
      <c r="F39" s="225"/>
      <c r="G39" s="226"/>
      <c r="I39" s="37">
        <v>140</v>
      </c>
      <c r="J39" s="60"/>
      <c r="K39" s="147"/>
      <c r="L39" s="61"/>
      <c r="M39" s="62"/>
      <c r="N39" s="163"/>
      <c r="O39" s="61"/>
      <c r="P39" s="38"/>
      <c r="Q39" s="39"/>
    </row>
    <row r="40" spans="1:17" ht="12.75">
      <c r="A40" s="37">
        <v>30</v>
      </c>
      <c r="B40" s="60"/>
      <c r="C40" s="61"/>
      <c r="D40" s="62"/>
      <c r="E40" s="61"/>
      <c r="F40" s="225"/>
      <c r="G40" s="226"/>
      <c r="I40" s="37">
        <v>145</v>
      </c>
      <c r="J40" s="60"/>
      <c r="K40" s="147"/>
      <c r="L40" s="61"/>
      <c r="M40" s="62"/>
      <c r="N40" s="163"/>
      <c r="O40" s="61"/>
      <c r="P40" s="40"/>
      <c r="Q40" s="39"/>
    </row>
    <row r="41" spans="1:17" ht="12.75">
      <c r="A41" s="37">
        <v>31</v>
      </c>
      <c r="B41" s="60"/>
      <c r="C41" s="61"/>
      <c r="D41" s="62"/>
      <c r="E41" s="61"/>
      <c r="F41" s="225"/>
      <c r="G41" s="226"/>
      <c r="I41" s="37">
        <v>150</v>
      </c>
      <c r="J41" s="60"/>
      <c r="K41" s="147"/>
      <c r="L41" s="61"/>
      <c r="M41" s="62"/>
      <c r="N41" s="163"/>
      <c r="O41" s="61"/>
      <c r="P41" s="38"/>
      <c r="Q41" s="39"/>
    </row>
    <row r="42" spans="1:17" ht="12.75">
      <c r="A42" s="37">
        <v>32</v>
      </c>
      <c r="B42" s="60"/>
      <c r="C42" s="61"/>
      <c r="D42" s="62"/>
      <c r="E42" s="61"/>
      <c r="F42" s="225"/>
      <c r="G42" s="226"/>
      <c r="I42" s="37">
        <v>155</v>
      </c>
      <c r="J42" s="60"/>
      <c r="K42" s="147"/>
      <c r="L42" s="61"/>
      <c r="M42" s="62"/>
      <c r="N42" s="163"/>
      <c r="O42" s="61"/>
      <c r="P42" s="38"/>
      <c r="Q42" s="39"/>
    </row>
    <row r="43" spans="1:17" ht="12.75">
      <c r="A43" s="37">
        <v>33</v>
      </c>
      <c r="B43" s="60"/>
      <c r="C43" s="61"/>
      <c r="D43" s="62"/>
      <c r="E43" s="61"/>
      <c r="F43" s="225"/>
      <c r="G43" s="226"/>
      <c r="I43" s="37">
        <v>160</v>
      </c>
      <c r="J43" s="60"/>
      <c r="K43" s="147"/>
      <c r="L43" s="61"/>
      <c r="M43" s="62"/>
      <c r="N43" s="163"/>
      <c r="O43" s="61"/>
      <c r="P43" s="38"/>
      <c r="Q43" s="39"/>
    </row>
    <row r="44" spans="1:17" ht="12.75">
      <c r="A44" s="37">
        <v>34</v>
      </c>
      <c r="B44" s="60"/>
      <c r="C44" s="64"/>
      <c r="D44" s="62"/>
      <c r="E44" s="61"/>
      <c r="F44" s="225"/>
      <c r="G44" s="226"/>
      <c r="I44" s="37">
        <v>165</v>
      </c>
      <c r="J44" s="60"/>
      <c r="K44" s="147"/>
      <c r="L44" s="61"/>
      <c r="M44" s="62"/>
      <c r="N44" s="163"/>
      <c r="O44" s="61"/>
      <c r="P44" s="38"/>
      <c r="Q44" s="39"/>
    </row>
    <row r="45" spans="1:17" ht="12.75">
      <c r="A45" s="37">
        <v>35</v>
      </c>
      <c r="B45" s="60"/>
      <c r="C45" s="61"/>
      <c r="D45" s="62"/>
      <c r="E45" s="61"/>
      <c r="F45" s="225"/>
      <c r="G45" s="226"/>
      <c r="I45" s="175">
        <v>166</v>
      </c>
      <c r="J45" s="176"/>
      <c r="K45" s="162"/>
      <c r="L45" s="119"/>
      <c r="M45" s="117"/>
      <c r="N45" s="165"/>
      <c r="O45" s="119"/>
      <c r="P45" s="38"/>
      <c r="Q45" s="39"/>
    </row>
    <row r="46" spans="1:17" ht="12.75">
      <c r="A46" s="37">
        <v>36</v>
      </c>
      <c r="B46" s="60"/>
      <c r="C46" s="61"/>
      <c r="D46" s="62"/>
      <c r="E46" s="61"/>
      <c r="F46" s="225"/>
      <c r="G46" s="226"/>
      <c r="I46" s="175">
        <v>166.5</v>
      </c>
      <c r="J46" s="176"/>
      <c r="K46" s="162"/>
      <c r="L46" s="119"/>
      <c r="M46" s="117"/>
      <c r="N46" s="165"/>
      <c r="O46" s="119"/>
      <c r="P46" s="38"/>
      <c r="Q46" s="39"/>
    </row>
    <row r="47" spans="1:17" ht="12.75">
      <c r="A47" s="37">
        <v>37</v>
      </c>
      <c r="B47" s="60"/>
      <c r="C47" s="61"/>
      <c r="D47" s="62"/>
      <c r="E47" s="61"/>
      <c r="F47" s="225"/>
      <c r="G47" s="226"/>
      <c r="I47" s="175">
        <v>167</v>
      </c>
      <c r="J47" s="176"/>
      <c r="K47" s="162"/>
      <c r="L47" s="119"/>
      <c r="M47" s="117"/>
      <c r="N47" s="165"/>
      <c r="O47" s="119"/>
      <c r="P47" s="4"/>
      <c r="Q47" s="39"/>
    </row>
    <row r="48" spans="1:17" ht="12.75">
      <c r="A48" s="37">
        <v>38</v>
      </c>
      <c r="B48" s="60"/>
      <c r="C48" s="61"/>
      <c r="D48" s="62"/>
      <c r="E48" s="61"/>
      <c r="F48" s="225"/>
      <c r="G48" s="226"/>
      <c r="I48" s="37">
        <v>170</v>
      </c>
      <c r="J48" s="60"/>
      <c r="K48" s="147"/>
      <c r="L48" s="61"/>
      <c r="M48" s="62"/>
      <c r="N48" s="163"/>
      <c r="O48" s="61"/>
      <c r="P48" s="38"/>
      <c r="Q48" s="39"/>
    </row>
    <row r="49" spans="1:17" ht="12.75">
      <c r="A49" s="37">
        <v>39</v>
      </c>
      <c r="B49" s="60"/>
      <c r="C49" s="61"/>
      <c r="D49" s="62"/>
      <c r="E49" s="61"/>
      <c r="F49" s="225"/>
      <c r="G49" s="226"/>
      <c r="I49" s="37">
        <v>175</v>
      </c>
      <c r="J49" s="60"/>
      <c r="K49" s="147"/>
      <c r="L49" s="61"/>
      <c r="M49" s="62"/>
      <c r="N49" s="163"/>
      <c r="O49" s="61"/>
      <c r="P49" s="38"/>
      <c r="Q49" s="39"/>
    </row>
    <row r="50" spans="1:17" ht="12.75">
      <c r="A50" s="37">
        <v>40</v>
      </c>
      <c r="B50" s="60"/>
      <c r="C50" s="61"/>
      <c r="D50" s="62"/>
      <c r="E50" s="61"/>
      <c r="F50" s="225"/>
      <c r="G50" s="226"/>
      <c r="I50" s="37">
        <v>180</v>
      </c>
      <c r="J50" s="60"/>
      <c r="K50" s="147"/>
      <c r="L50" s="61"/>
      <c r="M50" s="62"/>
      <c r="N50" s="163"/>
      <c r="O50" s="61"/>
      <c r="P50" s="38"/>
      <c r="Q50" s="39"/>
    </row>
    <row r="51" spans="1:17" ht="12.75">
      <c r="A51" s="37">
        <v>41</v>
      </c>
      <c r="B51" s="60"/>
      <c r="C51" s="61"/>
      <c r="D51" s="62"/>
      <c r="E51" s="61"/>
      <c r="F51" s="225"/>
      <c r="G51" s="226"/>
      <c r="I51" s="37">
        <v>185</v>
      </c>
      <c r="J51" s="60"/>
      <c r="K51" s="147"/>
      <c r="L51" s="61"/>
      <c r="M51" s="62"/>
      <c r="N51" s="163"/>
      <c r="O51" s="61"/>
      <c r="P51" s="38"/>
      <c r="Q51" s="39"/>
    </row>
    <row r="52" spans="1:17" ht="12.75">
      <c r="A52" s="37">
        <v>42</v>
      </c>
      <c r="B52" s="60"/>
      <c r="C52" s="61"/>
      <c r="D52" s="62"/>
      <c r="E52" s="61"/>
      <c r="F52" s="225"/>
      <c r="G52" s="226"/>
      <c r="I52" s="37">
        <v>190</v>
      </c>
      <c r="J52" s="60"/>
      <c r="K52" s="147"/>
      <c r="L52" s="61"/>
      <c r="M52" s="62"/>
      <c r="N52" s="163"/>
      <c r="O52" s="61"/>
      <c r="P52" s="4"/>
      <c r="Q52" s="39"/>
    </row>
    <row r="53" spans="1:17" ht="12.75">
      <c r="A53" s="37">
        <v>43</v>
      </c>
      <c r="B53" s="60"/>
      <c r="C53" s="61"/>
      <c r="D53" s="62"/>
      <c r="E53" s="61"/>
      <c r="F53" s="225"/>
      <c r="G53" s="226"/>
      <c r="I53" s="37">
        <v>195</v>
      </c>
      <c r="J53" s="60"/>
      <c r="K53" s="147"/>
      <c r="L53" s="61"/>
      <c r="M53" s="62"/>
      <c r="N53" s="163"/>
      <c r="O53" s="118"/>
      <c r="P53" s="38"/>
      <c r="Q53" s="39"/>
    </row>
    <row r="54" spans="1:17" ht="12.75">
      <c r="A54" s="37">
        <v>44</v>
      </c>
      <c r="B54" s="60"/>
      <c r="C54" s="61"/>
      <c r="D54" s="62"/>
      <c r="E54" s="61"/>
      <c r="F54" s="225"/>
      <c r="G54" s="226"/>
      <c r="I54" s="37">
        <v>200</v>
      </c>
      <c r="J54" s="60"/>
      <c r="K54" s="147"/>
      <c r="L54" s="61"/>
      <c r="M54" s="62"/>
      <c r="N54" s="163"/>
      <c r="O54" s="61"/>
      <c r="P54" s="38"/>
      <c r="Q54" s="39"/>
    </row>
    <row r="55" spans="1:17" ht="12.75">
      <c r="A55" s="37">
        <v>45</v>
      </c>
      <c r="B55" s="60"/>
      <c r="C55" s="61"/>
      <c r="D55" s="63"/>
      <c r="E55" s="61"/>
      <c r="F55" s="225"/>
      <c r="G55" s="226"/>
      <c r="I55" s="37">
        <v>205</v>
      </c>
      <c r="J55" s="60"/>
      <c r="K55" s="147"/>
      <c r="L55" s="61"/>
      <c r="M55" s="116"/>
      <c r="N55" s="163"/>
      <c r="O55" s="61"/>
      <c r="P55" s="38"/>
      <c r="Q55" s="39"/>
    </row>
    <row r="56" spans="1:17" ht="12.75">
      <c r="A56" s="37">
        <v>46</v>
      </c>
      <c r="B56" s="60"/>
      <c r="C56" s="61"/>
      <c r="D56" s="62"/>
      <c r="E56" s="61"/>
      <c r="F56" s="225"/>
      <c r="G56" s="226"/>
      <c r="I56" s="37">
        <v>210</v>
      </c>
      <c r="J56" s="60"/>
      <c r="K56" s="147"/>
      <c r="L56" s="61"/>
      <c r="M56" s="62"/>
      <c r="N56" s="163"/>
      <c r="O56" s="61"/>
      <c r="P56" s="38"/>
      <c r="Q56" s="39"/>
    </row>
    <row r="57" spans="1:17" ht="12.75">
      <c r="A57" s="37">
        <v>47</v>
      </c>
      <c r="B57" s="60"/>
      <c r="C57" s="61"/>
      <c r="D57" s="62"/>
      <c r="E57" s="61"/>
      <c r="F57" s="225"/>
      <c r="G57" s="226"/>
      <c r="I57" s="37">
        <v>215</v>
      </c>
      <c r="J57" s="60"/>
      <c r="K57" s="147"/>
      <c r="L57" s="61"/>
      <c r="M57" s="116"/>
      <c r="N57" s="163"/>
      <c r="O57" s="61"/>
      <c r="P57" s="38"/>
      <c r="Q57" s="39"/>
    </row>
    <row r="58" spans="1:17" ht="12.75">
      <c r="A58" s="37">
        <v>48</v>
      </c>
      <c r="B58" s="60"/>
      <c r="C58" s="61"/>
      <c r="D58" s="62"/>
      <c r="E58" s="61"/>
      <c r="F58" s="225"/>
      <c r="G58" s="226"/>
      <c r="I58" s="37">
        <v>220</v>
      </c>
      <c r="J58" s="60"/>
      <c r="K58" s="147"/>
      <c r="L58" s="61"/>
      <c r="M58" s="62"/>
      <c r="N58" s="163"/>
      <c r="O58" s="119"/>
      <c r="P58" s="38"/>
      <c r="Q58" s="39"/>
    </row>
    <row r="59" spans="1:17" ht="12.75">
      <c r="A59" s="37">
        <v>49</v>
      </c>
      <c r="B59" s="60"/>
      <c r="C59" s="61"/>
      <c r="D59" s="62"/>
      <c r="E59" s="61"/>
      <c r="F59" s="225"/>
      <c r="G59" s="226"/>
      <c r="I59" s="37">
        <v>225</v>
      </c>
      <c r="J59" s="60"/>
      <c r="K59" s="147"/>
      <c r="L59" s="61"/>
      <c r="M59" s="62"/>
      <c r="N59" s="163"/>
      <c r="O59" s="61"/>
      <c r="P59" s="38"/>
      <c r="Q59" s="39"/>
    </row>
    <row r="60" spans="1:17" ht="12.75">
      <c r="A60" s="37">
        <v>50</v>
      </c>
      <c r="B60" s="60"/>
      <c r="C60" s="61"/>
      <c r="D60" s="62"/>
      <c r="E60" s="61"/>
      <c r="F60" s="225"/>
      <c r="G60" s="226"/>
      <c r="I60" s="37">
        <v>230</v>
      </c>
      <c r="J60" s="60"/>
      <c r="K60" s="147"/>
      <c r="L60" s="61"/>
      <c r="M60" s="117"/>
      <c r="N60" s="165"/>
      <c r="O60" s="61"/>
      <c r="P60" s="38"/>
      <c r="Q60" s="39"/>
    </row>
    <row r="61" spans="1:17" ht="12.75">
      <c r="A61" s="37">
        <v>51</v>
      </c>
      <c r="B61" s="60"/>
      <c r="C61" s="61"/>
      <c r="D61" s="62"/>
      <c r="E61" s="61"/>
      <c r="F61" s="225"/>
      <c r="G61" s="226"/>
      <c r="I61" s="37">
        <v>235</v>
      </c>
      <c r="J61" s="60"/>
      <c r="K61" s="147"/>
      <c r="L61" s="61"/>
      <c r="M61" s="62"/>
      <c r="N61" s="163"/>
      <c r="O61" s="61"/>
      <c r="P61" s="38"/>
      <c r="Q61" s="39"/>
    </row>
    <row r="62" spans="1:17" ht="12.75">
      <c r="A62" s="37">
        <v>52</v>
      </c>
      <c r="B62" s="60"/>
      <c r="C62" s="61"/>
      <c r="D62" s="62"/>
      <c r="E62" s="61"/>
      <c r="F62" s="225"/>
      <c r="G62" s="226"/>
      <c r="I62" s="37">
        <v>240</v>
      </c>
      <c r="J62" s="60"/>
      <c r="K62" s="147"/>
      <c r="L62" s="61"/>
      <c r="M62" s="117"/>
      <c r="N62" s="165"/>
      <c r="O62" s="61"/>
      <c r="P62" s="38"/>
      <c r="Q62" s="39"/>
    </row>
    <row r="63" spans="1:17" ht="12.75">
      <c r="A63" s="37">
        <v>53</v>
      </c>
      <c r="B63" s="60"/>
      <c r="C63" s="61"/>
      <c r="D63" s="62"/>
      <c r="E63" s="61"/>
      <c r="F63" s="225"/>
      <c r="G63" s="226"/>
      <c r="I63" s="37">
        <v>245</v>
      </c>
      <c r="J63" s="60"/>
      <c r="K63" s="147"/>
      <c r="L63" s="61"/>
      <c r="M63" s="62"/>
      <c r="N63" s="163"/>
      <c r="O63" s="61"/>
      <c r="P63" s="38"/>
      <c r="Q63" s="39"/>
    </row>
    <row r="64" spans="1:17" ht="12.75">
      <c r="A64" s="37">
        <v>54</v>
      </c>
      <c r="B64" s="60"/>
      <c r="C64" s="61"/>
      <c r="D64" s="62"/>
      <c r="E64" s="61"/>
      <c r="F64" s="225"/>
      <c r="G64" s="226"/>
      <c r="I64" s="175">
        <v>247</v>
      </c>
      <c r="J64" s="176"/>
      <c r="K64" s="162"/>
      <c r="L64" s="119"/>
      <c r="M64" s="117"/>
      <c r="N64" s="165"/>
      <c r="O64" s="119"/>
      <c r="P64" s="41"/>
      <c r="Q64" s="39"/>
    </row>
    <row r="65" spans="1:17" ht="12.75">
      <c r="A65" s="37">
        <v>55</v>
      </c>
      <c r="B65" s="60"/>
      <c r="C65" s="61"/>
      <c r="D65" s="62"/>
      <c r="E65" s="61"/>
      <c r="F65" s="225"/>
      <c r="G65" s="226"/>
      <c r="I65" s="37"/>
      <c r="J65" s="60"/>
      <c r="K65" s="147"/>
      <c r="L65" s="61"/>
      <c r="M65" s="65"/>
      <c r="N65" s="192"/>
      <c r="O65" s="66"/>
      <c r="P65" s="41"/>
      <c r="Q65" s="39"/>
    </row>
    <row r="66" spans="1:17" ht="12.75">
      <c r="A66" s="37">
        <v>56</v>
      </c>
      <c r="B66" s="60"/>
      <c r="C66" s="61"/>
      <c r="D66" s="62"/>
      <c r="E66" s="61"/>
      <c r="F66" s="225"/>
      <c r="G66" s="226"/>
      <c r="I66" s="37"/>
      <c r="J66" s="60"/>
      <c r="K66" s="147"/>
      <c r="L66" s="61"/>
      <c r="M66" s="65"/>
      <c r="N66" s="192"/>
      <c r="O66" s="66"/>
      <c r="P66" s="4"/>
      <c r="Q66" s="39"/>
    </row>
    <row r="67" spans="1:17" ht="12.75">
      <c r="A67" s="37">
        <v>57</v>
      </c>
      <c r="B67" s="60"/>
      <c r="C67" s="61"/>
      <c r="D67" s="62"/>
      <c r="E67" s="61"/>
      <c r="F67" s="225"/>
      <c r="G67" s="226"/>
      <c r="I67" s="37"/>
      <c r="J67" s="60"/>
      <c r="K67" s="147"/>
      <c r="L67" s="61"/>
      <c r="M67" s="65"/>
      <c r="N67" s="192"/>
      <c r="O67" s="66"/>
      <c r="P67" s="38"/>
      <c r="Q67" s="39"/>
    </row>
    <row r="68" spans="1:17" ht="12.75">
      <c r="A68" s="37">
        <v>58</v>
      </c>
      <c r="B68" s="60"/>
      <c r="C68" s="61"/>
      <c r="D68" s="62"/>
      <c r="E68" s="122"/>
      <c r="F68" s="225"/>
      <c r="G68" s="226"/>
      <c r="I68" s="37"/>
      <c r="J68" s="60"/>
      <c r="K68" s="147"/>
      <c r="L68" s="61"/>
      <c r="M68" s="65"/>
      <c r="N68" s="192"/>
      <c r="O68" s="67"/>
      <c r="P68" s="38"/>
      <c r="Q68" s="39"/>
    </row>
    <row r="69" spans="1:17" ht="12.75">
      <c r="A69" s="37">
        <v>59</v>
      </c>
      <c r="B69" s="60"/>
      <c r="C69" s="61"/>
      <c r="D69" s="62"/>
      <c r="E69" s="61"/>
      <c r="F69" s="225"/>
      <c r="G69" s="226"/>
      <c r="I69" s="37"/>
      <c r="J69" s="60"/>
      <c r="K69" s="147"/>
      <c r="L69" s="61"/>
      <c r="M69" s="65"/>
      <c r="N69" s="192"/>
      <c r="O69" s="66"/>
      <c r="P69" s="4"/>
      <c r="Q69" s="39"/>
    </row>
    <row r="70" spans="1:17" ht="12.75">
      <c r="A70" s="37">
        <v>60</v>
      </c>
      <c r="B70" s="60"/>
      <c r="C70" s="61"/>
      <c r="D70" s="62"/>
      <c r="E70" s="61"/>
      <c r="F70" s="225"/>
      <c r="G70" s="226"/>
      <c r="I70" s="37"/>
      <c r="J70" s="60"/>
      <c r="K70" s="147"/>
      <c r="L70" s="61"/>
      <c r="M70" s="65"/>
      <c r="N70" s="192"/>
      <c r="O70" s="66"/>
      <c r="P70" s="38"/>
      <c r="Q70" s="39"/>
    </row>
    <row r="71" spans="1:17" ht="12.75">
      <c r="A71" s="37">
        <v>61</v>
      </c>
      <c r="B71" s="60"/>
      <c r="C71" s="61"/>
      <c r="D71" s="62"/>
      <c r="E71" s="61"/>
      <c r="F71" s="225"/>
      <c r="G71" s="226"/>
      <c r="I71" s="37"/>
      <c r="J71" s="60"/>
      <c r="K71" s="147"/>
      <c r="L71" s="61"/>
      <c r="M71" s="65"/>
      <c r="N71" s="192"/>
      <c r="O71" s="66"/>
      <c r="P71" s="38"/>
      <c r="Q71" s="39"/>
    </row>
    <row r="72" spans="1:17" ht="12.75">
      <c r="A72" s="37">
        <v>62</v>
      </c>
      <c r="B72" s="60"/>
      <c r="C72" s="61"/>
      <c r="D72" s="62"/>
      <c r="E72" s="61"/>
      <c r="F72" s="225"/>
      <c r="G72" s="226"/>
      <c r="I72" s="37"/>
      <c r="J72" s="60"/>
      <c r="K72" s="147"/>
      <c r="L72" s="61"/>
      <c r="M72" s="65"/>
      <c r="N72" s="192"/>
      <c r="O72" s="66"/>
      <c r="P72" s="38"/>
      <c r="Q72" s="39"/>
    </row>
    <row r="73" spans="1:17" ht="13.5" thickBot="1">
      <c r="A73" s="42">
        <v>63</v>
      </c>
      <c r="B73" s="43"/>
      <c r="C73" s="47"/>
      <c r="D73" s="88"/>
      <c r="E73" s="47"/>
      <c r="F73" s="240"/>
      <c r="G73" s="241"/>
      <c r="I73" s="42"/>
      <c r="J73" s="68"/>
      <c r="K73" s="148"/>
      <c r="L73" s="69"/>
      <c r="M73" s="70"/>
      <c r="N73" s="193"/>
      <c r="O73" s="71"/>
      <c r="P73" s="44"/>
      <c r="Q73" s="45"/>
    </row>
    <row r="74" spans="1:5" ht="14.25" thickBot="1" thickTop="1">
      <c r="A74" s="96"/>
      <c r="B74" s="96"/>
      <c r="C74" s="96"/>
      <c r="D74" s="96"/>
      <c r="E74" s="96"/>
    </row>
    <row r="75" spans="1:15" ht="14.25" thickBot="1">
      <c r="A75" s="100" t="s">
        <v>17</v>
      </c>
      <c r="B75" s="97" t="s">
        <v>39</v>
      </c>
      <c r="C75" s="105" t="s">
        <v>40</v>
      </c>
      <c r="D75" s="98" t="s">
        <v>41</v>
      </c>
      <c r="E75" s="99" t="s">
        <v>42</v>
      </c>
      <c r="I75" s="120" t="s">
        <v>24</v>
      </c>
      <c r="J75" s="98" t="s">
        <v>45</v>
      </c>
      <c r="K75" s="149" t="s">
        <v>45</v>
      </c>
      <c r="L75" s="105"/>
      <c r="M75" s="97" t="s">
        <v>48</v>
      </c>
      <c r="N75" s="149" t="s">
        <v>48</v>
      </c>
      <c r="O75" s="105" t="s">
        <v>48</v>
      </c>
    </row>
    <row r="76" spans="1:15" ht="12.75">
      <c r="A76" s="101" t="s">
        <v>14</v>
      </c>
      <c r="B76" s="107" t="e">
        <f>AVERAGE(B10:B73)</f>
        <v>#DIV/0!</v>
      </c>
      <c r="C76" s="108" t="e">
        <f>AVERAGE(C10:C73)</f>
        <v>#DIV/0!</v>
      </c>
      <c r="D76" s="109" t="e">
        <f>AVERAGE(D10:D73)</f>
        <v>#DIV/0!</v>
      </c>
      <c r="E76" s="108" t="e">
        <f>AVERAGE(E10:E73)</f>
        <v>#DIV/0!</v>
      </c>
      <c r="I76" s="121" t="s">
        <v>14</v>
      </c>
      <c r="J76" s="150" t="e">
        <f>AVERAGE(J10:J64)</f>
        <v>#DIV/0!</v>
      </c>
      <c r="K76" s="157" t="e">
        <f>AVERAGE(K10:K64)</f>
        <v>#DIV/0!</v>
      </c>
      <c r="L76" s="154"/>
      <c r="M76" s="150" t="e">
        <f>AVERAGE(M10:M64)</f>
        <v>#DIV/0!</v>
      </c>
      <c r="N76" s="157" t="e">
        <f>AVERAGE(N10:N64)</f>
        <v>#DIV/0!</v>
      </c>
      <c r="O76" s="154" t="e">
        <f>AVERAGE(O10:O73)</f>
        <v>#DIV/0!</v>
      </c>
    </row>
    <row r="77" spans="1:15" ht="12.75">
      <c r="A77" s="102" t="s">
        <v>10</v>
      </c>
      <c r="B77" s="110" t="e">
        <f>STDEV(B10:B73)</f>
        <v>#DIV/0!</v>
      </c>
      <c r="C77" s="111" t="e">
        <f>STDEV(C10:C73)</f>
        <v>#DIV/0!</v>
      </c>
      <c r="D77" s="112" t="e">
        <f>STDEV(D10:D73)</f>
        <v>#DIV/0!</v>
      </c>
      <c r="E77" s="111" t="e">
        <f>STDEV(E10:E73)</f>
        <v>#DIV/0!</v>
      </c>
      <c r="I77" s="102" t="s">
        <v>10</v>
      </c>
      <c r="J77" s="151" t="e">
        <f>STDEV(J10:J64)</f>
        <v>#DIV/0!</v>
      </c>
      <c r="K77" s="158" t="e">
        <f>STDEV(K10:K64)</f>
        <v>#DIV/0!</v>
      </c>
      <c r="L77" s="155"/>
      <c r="M77" s="151" t="e">
        <f>STDEV(M10:M64)</f>
        <v>#DIV/0!</v>
      </c>
      <c r="N77" s="158" t="e">
        <f>STDEV(N10:N64)</f>
        <v>#DIV/0!</v>
      </c>
      <c r="O77" s="155" t="e">
        <f>STDEV(O10:O73)</f>
        <v>#DIV/0!</v>
      </c>
    </row>
    <row r="78" spans="1:15" ht="12.75">
      <c r="A78" s="103" t="s">
        <v>15</v>
      </c>
      <c r="B78" s="113">
        <f>MAX(B10:B73)</f>
        <v>0</v>
      </c>
      <c r="C78" s="114">
        <f>MAX(C10:C73)</f>
        <v>0</v>
      </c>
      <c r="D78" s="115">
        <f>MAX(D10:D73)</f>
        <v>0</v>
      </c>
      <c r="E78" s="114">
        <f>MAX(E10:E73)</f>
        <v>0</v>
      </c>
      <c r="I78" s="103" t="s">
        <v>15</v>
      </c>
      <c r="J78" s="152">
        <f>MAX(J10:J64)</f>
        <v>0</v>
      </c>
      <c r="K78" s="159">
        <f>MAX(K10:K64)</f>
        <v>0</v>
      </c>
      <c r="L78" s="156"/>
      <c r="M78" s="152">
        <f>MAX(M10:M64)</f>
        <v>0</v>
      </c>
      <c r="N78" s="159">
        <f>MAX(N10:N64)</f>
        <v>0</v>
      </c>
      <c r="O78" s="156">
        <f>MAX(O10:O73)</f>
        <v>0</v>
      </c>
    </row>
    <row r="79" spans="1:15" ht="13.5" thickBot="1">
      <c r="A79" s="104" t="s">
        <v>16</v>
      </c>
      <c r="B79" s="123">
        <f>MIN(B10:B73)</f>
        <v>0</v>
      </c>
      <c r="C79" s="124">
        <f>MIN(C10:C73)</f>
        <v>0</v>
      </c>
      <c r="D79" s="125">
        <f>MIN(D10:D73)</f>
        <v>0</v>
      </c>
      <c r="E79" s="124">
        <f>MIN(E10:E73)</f>
        <v>0</v>
      </c>
      <c r="I79" s="103" t="s">
        <v>16</v>
      </c>
      <c r="J79" s="153">
        <f>MIN(J10:J64)</f>
        <v>0</v>
      </c>
      <c r="K79" s="160">
        <f>MIN(K10:K64)</f>
        <v>0</v>
      </c>
      <c r="L79" s="156"/>
      <c r="M79" s="153">
        <f>MIN(M10:M64)</f>
        <v>0</v>
      </c>
      <c r="N79" s="160">
        <f>MIN(N10:N64)</f>
        <v>0</v>
      </c>
      <c r="O79" s="156">
        <f>MIN(O10:O73)</f>
        <v>0</v>
      </c>
    </row>
    <row r="80" spans="1:15" ht="13.5" thickBot="1">
      <c r="A80" s="106" t="s">
        <v>9</v>
      </c>
      <c r="B80" s="249" t="s">
        <v>54</v>
      </c>
      <c r="C80" s="246"/>
      <c r="D80" s="245" t="s">
        <v>55</v>
      </c>
      <c r="E80" s="246"/>
      <c r="I80" s="106" t="s">
        <v>9</v>
      </c>
      <c r="J80" s="245" t="s">
        <v>54</v>
      </c>
      <c r="K80" s="245"/>
      <c r="L80" s="246"/>
      <c r="M80" s="245" t="s">
        <v>55</v>
      </c>
      <c r="N80" s="245"/>
      <c r="O80" s="246"/>
    </row>
    <row r="81" spans="1:10" ht="13.5" thickBot="1">
      <c r="A81" s="247" t="s">
        <v>53</v>
      </c>
      <c r="B81" s="248"/>
      <c r="I81" s="247" t="s">
        <v>53</v>
      </c>
      <c r="J81" s="248"/>
    </row>
  </sheetData>
  <mergeCells count="83">
    <mergeCell ref="M80:O80"/>
    <mergeCell ref="I81:J81"/>
    <mergeCell ref="B80:C80"/>
    <mergeCell ref="D80:E80"/>
    <mergeCell ref="A81:B81"/>
    <mergeCell ref="J80:L80"/>
    <mergeCell ref="F72:G72"/>
    <mergeCell ref="F73:G73"/>
    <mergeCell ref="B8:E8"/>
    <mergeCell ref="F68:G68"/>
    <mergeCell ref="F69:G69"/>
    <mergeCell ref="F70:G70"/>
    <mergeCell ref="F71:G71"/>
    <mergeCell ref="F64:G64"/>
    <mergeCell ref="F65:G65"/>
    <mergeCell ref="F66:G66"/>
    <mergeCell ref="F67:G67"/>
    <mergeCell ref="F60:G60"/>
    <mergeCell ref="F61:G61"/>
    <mergeCell ref="F62:G62"/>
    <mergeCell ref="F63:G63"/>
    <mergeCell ref="F56:G56"/>
    <mergeCell ref="F57:G57"/>
    <mergeCell ref="F58:G58"/>
    <mergeCell ref="F59:G59"/>
    <mergeCell ref="F52:G52"/>
    <mergeCell ref="F53:G53"/>
    <mergeCell ref="F54:G54"/>
    <mergeCell ref="F55:G55"/>
    <mergeCell ref="F48:G48"/>
    <mergeCell ref="F49:G49"/>
    <mergeCell ref="F50:G50"/>
    <mergeCell ref="F51:G51"/>
    <mergeCell ref="F44:G44"/>
    <mergeCell ref="F45:G45"/>
    <mergeCell ref="F46:G46"/>
    <mergeCell ref="F47:G47"/>
    <mergeCell ref="F40:G40"/>
    <mergeCell ref="F41:G41"/>
    <mergeCell ref="F42:G42"/>
    <mergeCell ref="F43:G43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6:G16"/>
    <mergeCell ref="F17:G17"/>
    <mergeCell ref="F18:G18"/>
    <mergeCell ref="F19:G19"/>
    <mergeCell ref="P9:Q9"/>
    <mergeCell ref="J8:L8"/>
    <mergeCell ref="J7:L7"/>
    <mergeCell ref="I5:J5"/>
    <mergeCell ref="J6:L6"/>
    <mergeCell ref="M6:O6"/>
    <mergeCell ref="M7:O7"/>
    <mergeCell ref="M8:O8"/>
    <mergeCell ref="F10:G10"/>
    <mergeCell ref="A5:B5"/>
    <mergeCell ref="F15:G15"/>
    <mergeCell ref="F9:G9"/>
    <mergeCell ref="D6:E6"/>
    <mergeCell ref="B6:C6"/>
    <mergeCell ref="F11:G11"/>
    <mergeCell ref="F12:G12"/>
    <mergeCell ref="F13:G13"/>
    <mergeCell ref="F14:G14"/>
  </mergeCells>
  <printOptions/>
  <pageMargins left="0.66" right="0.46" top="0.74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BT137"/>
  <sheetViews>
    <sheetView workbookViewId="0" topLeftCell="A4">
      <selection activeCell="I30" sqref="I30"/>
    </sheetView>
  </sheetViews>
  <sheetFormatPr defaultColWidth="11.421875" defaultRowHeight="12.75"/>
  <sheetData>
    <row r="3" ht="13.5" thickBot="1"/>
    <row r="4" spans="3:72" ht="14.25" thickBot="1">
      <c r="C4" s="202" t="s">
        <v>3</v>
      </c>
      <c r="D4" s="204" t="s">
        <v>4</v>
      </c>
      <c r="E4" s="4"/>
      <c r="G4" s="198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8"/>
    </row>
    <row r="5" spans="3:5" ht="12.75">
      <c r="C5" s="194">
        <v>40</v>
      </c>
      <c r="D5" s="203">
        <v>50</v>
      </c>
      <c r="E5" s="199"/>
    </row>
    <row r="6" spans="3:5" ht="12.75">
      <c r="C6" s="195">
        <v>140</v>
      </c>
      <c r="D6" s="201">
        <v>60</v>
      </c>
      <c r="E6" s="199"/>
    </row>
    <row r="7" spans="3:5" ht="12.75">
      <c r="C7" s="195">
        <v>225</v>
      </c>
      <c r="D7" s="201">
        <v>4</v>
      </c>
      <c r="E7" s="199"/>
    </row>
    <row r="8" spans="3:5" ht="12.75">
      <c r="C8" s="195">
        <v>70</v>
      </c>
      <c r="D8" s="201">
        <v>50</v>
      </c>
      <c r="E8" s="199"/>
    </row>
    <row r="9" spans="3:5" ht="12.75">
      <c r="C9" s="195">
        <v>225</v>
      </c>
      <c r="D9" s="201">
        <v>2</v>
      </c>
      <c r="E9" s="199"/>
    </row>
    <row r="10" spans="3:5" ht="12.75">
      <c r="C10" s="195">
        <v>225</v>
      </c>
      <c r="D10" s="201">
        <v>13</v>
      </c>
      <c r="E10" s="199"/>
    </row>
    <row r="11" spans="3:5" ht="12.75">
      <c r="C11" s="195">
        <v>225</v>
      </c>
      <c r="D11" s="201">
        <v>35</v>
      </c>
      <c r="E11" s="199"/>
    </row>
    <row r="12" spans="3:5" ht="12.75">
      <c r="C12" s="195">
        <v>225</v>
      </c>
      <c r="D12" s="201">
        <v>22</v>
      </c>
      <c r="E12" s="199"/>
    </row>
    <row r="13" spans="3:5" ht="12.75">
      <c r="C13" s="195">
        <v>225</v>
      </c>
      <c r="D13" s="201">
        <v>25</v>
      </c>
      <c r="E13" s="199"/>
    </row>
    <row r="14" spans="3:5" ht="12.75">
      <c r="C14" s="195">
        <v>225</v>
      </c>
      <c r="D14" s="201">
        <v>2</v>
      </c>
      <c r="E14" s="199"/>
    </row>
    <row r="15" spans="3:5" ht="12.75">
      <c r="C15" s="195">
        <v>225</v>
      </c>
      <c r="D15" s="201">
        <v>4</v>
      </c>
      <c r="E15" s="199"/>
    </row>
    <row r="16" spans="3:5" ht="12.75">
      <c r="C16" s="195">
        <v>225</v>
      </c>
      <c r="D16" s="201">
        <v>12</v>
      </c>
      <c r="E16" s="199"/>
    </row>
    <row r="17" spans="3:5" ht="12.75">
      <c r="C17" s="195">
        <v>100</v>
      </c>
      <c r="D17" s="201">
        <v>2</v>
      </c>
      <c r="E17" s="199"/>
    </row>
    <row r="18" spans="3:5" ht="12.75">
      <c r="C18" s="195">
        <v>60</v>
      </c>
      <c r="D18" s="201">
        <v>47</v>
      </c>
      <c r="E18" s="199"/>
    </row>
    <row r="19" spans="3:5" ht="12.75">
      <c r="C19" s="195">
        <v>20</v>
      </c>
      <c r="D19" s="201">
        <v>2</v>
      </c>
      <c r="E19" s="199"/>
    </row>
    <row r="20" spans="3:5" ht="12.75">
      <c r="C20" s="195">
        <v>60</v>
      </c>
      <c r="D20" s="201">
        <v>55</v>
      </c>
      <c r="E20" s="199"/>
    </row>
    <row r="21" spans="3:5" ht="12.75">
      <c r="C21" s="195">
        <v>225</v>
      </c>
      <c r="D21" s="201">
        <v>77</v>
      </c>
      <c r="E21" s="199"/>
    </row>
    <row r="22" spans="3:5" ht="12.75">
      <c r="C22" s="195">
        <v>225</v>
      </c>
      <c r="D22" s="201">
        <v>12</v>
      </c>
      <c r="E22" s="199"/>
    </row>
    <row r="23" spans="3:5" ht="12.75">
      <c r="C23" s="195">
        <v>40</v>
      </c>
      <c r="D23" s="201">
        <v>21</v>
      </c>
      <c r="E23" s="199"/>
    </row>
    <row r="24" spans="3:5" ht="12.75">
      <c r="C24" s="195">
        <v>225</v>
      </c>
      <c r="D24" s="201">
        <v>55</v>
      </c>
      <c r="E24" s="199"/>
    </row>
    <row r="25" spans="3:5" ht="12.75">
      <c r="C25" s="195">
        <v>225</v>
      </c>
      <c r="D25" s="201">
        <v>5</v>
      </c>
      <c r="E25" s="199"/>
    </row>
    <row r="26" spans="3:5" ht="12.75">
      <c r="C26" s="195">
        <v>45</v>
      </c>
      <c r="D26" s="201">
        <v>8</v>
      </c>
      <c r="E26" s="199"/>
    </row>
    <row r="27" spans="3:5" ht="12.75">
      <c r="C27" s="195">
        <v>225</v>
      </c>
      <c r="D27" s="201">
        <v>5</v>
      </c>
      <c r="E27" s="199"/>
    </row>
    <row r="28" spans="3:5" ht="12.75">
      <c r="C28" s="195">
        <v>100</v>
      </c>
      <c r="D28" s="201">
        <v>12</v>
      </c>
      <c r="E28" s="199"/>
    </row>
    <row r="29" spans="3:5" ht="12.75">
      <c r="C29" s="195">
        <v>225</v>
      </c>
      <c r="D29" s="201">
        <v>14</v>
      </c>
      <c r="E29" s="199"/>
    </row>
    <row r="30" spans="3:5" ht="12.75">
      <c r="C30" s="195">
        <v>225</v>
      </c>
      <c r="D30" s="201">
        <v>12</v>
      </c>
      <c r="E30" s="199"/>
    </row>
    <row r="31" spans="3:5" ht="12.75">
      <c r="C31" s="195">
        <v>225</v>
      </c>
      <c r="D31" s="201">
        <v>45</v>
      </c>
      <c r="E31" s="199"/>
    </row>
    <row r="32" spans="3:5" ht="12.75">
      <c r="C32" s="195">
        <v>150</v>
      </c>
      <c r="D32" s="201">
        <v>90</v>
      </c>
      <c r="E32" s="199"/>
    </row>
    <row r="33" spans="3:5" ht="12.75">
      <c r="C33" s="195">
        <v>110</v>
      </c>
      <c r="D33" s="201">
        <v>15</v>
      </c>
      <c r="E33" s="199"/>
    </row>
    <row r="34" spans="3:5" ht="12.75">
      <c r="C34" s="195">
        <v>90</v>
      </c>
      <c r="D34" s="201">
        <v>20</v>
      </c>
      <c r="E34" s="199"/>
    </row>
    <row r="35" spans="3:5" ht="12.75">
      <c r="C35" s="195">
        <v>80</v>
      </c>
      <c r="D35" s="201">
        <v>12</v>
      </c>
      <c r="E35" s="199"/>
    </row>
    <row r="36" spans="3:5" ht="12.75">
      <c r="C36" s="195">
        <v>225</v>
      </c>
      <c r="D36" s="201">
        <v>21</v>
      </c>
      <c r="E36" s="199"/>
    </row>
    <row r="37" spans="3:5" ht="12.75">
      <c r="C37" s="195">
        <v>225</v>
      </c>
      <c r="D37" s="201">
        <v>33</v>
      </c>
      <c r="E37" s="199"/>
    </row>
    <row r="38" spans="3:5" ht="12.75">
      <c r="C38" s="195">
        <v>100</v>
      </c>
      <c r="D38" s="201">
        <v>38</v>
      </c>
      <c r="E38" s="199"/>
    </row>
    <row r="39" spans="3:5" ht="12.75">
      <c r="C39" s="195">
        <v>60</v>
      </c>
      <c r="D39" s="201">
        <v>10</v>
      </c>
      <c r="E39" s="199"/>
    </row>
    <row r="40" spans="3:5" ht="12.75">
      <c r="C40" s="195">
        <v>225</v>
      </c>
      <c r="D40" s="201">
        <v>8</v>
      </c>
      <c r="E40" s="199"/>
    </row>
    <row r="41" spans="3:5" ht="12.75">
      <c r="C41" s="195">
        <v>55</v>
      </c>
      <c r="D41" s="201">
        <v>4</v>
      </c>
      <c r="E41" s="199"/>
    </row>
    <row r="42" spans="3:5" ht="12.75">
      <c r="C42" s="195">
        <v>60</v>
      </c>
      <c r="D42" s="201">
        <v>19</v>
      </c>
      <c r="E42" s="199"/>
    </row>
    <row r="43" spans="3:5" ht="12.75">
      <c r="C43" s="195">
        <v>40</v>
      </c>
      <c r="D43" s="201">
        <v>25</v>
      </c>
      <c r="E43" s="199"/>
    </row>
    <row r="44" spans="3:5" ht="12.75">
      <c r="C44" s="195">
        <v>50</v>
      </c>
      <c r="D44" s="201">
        <v>50</v>
      </c>
      <c r="E44" s="199"/>
    </row>
    <row r="45" spans="3:5" ht="12.75">
      <c r="C45" s="195">
        <v>55</v>
      </c>
      <c r="D45" s="201">
        <v>9</v>
      </c>
      <c r="E45" s="199"/>
    </row>
    <row r="46" spans="3:5" ht="12.75">
      <c r="C46" s="195">
        <v>225</v>
      </c>
      <c r="D46" s="201">
        <v>1</v>
      </c>
      <c r="E46" s="199"/>
    </row>
    <row r="47" spans="3:5" ht="12.75">
      <c r="C47" s="195">
        <v>30</v>
      </c>
      <c r="D47" s="201">
        <v>60</v>
      </c>
      <c r="E47" s="199"/>
    </row>
    <row r="48" spans="3:5" ht="12.75">
      <c r="C48" s="195">
        <v>200</v>
      </c>
      <c r="D48" s="201">
        <v>55</v>
      </c>
      <c r="E48" s="199"/>
    </row>
    <row r="49" spans="3:5" ht="12.75">
      <c r="C49" s="195">
        <v>70</v>
      </c>
      <c r="D49" s="201">
        <v>30</v>
      </c>
      <c r="E49" s="199"/>
    </row>
    <row r="50" spans="3:5" ht="12.75">
      <c r="C50" s="195">
        <v>55</v>
      </c>
      <c r="D50" s="201">
        <v>7</v>
      </c>
      <c r="E50" s="199"/>
    </row>
    <row r="51" spans="3:5" ht="12.75">
      <c r="C51" s="195">
        <v>105</v>
      </c>
      <c r="D51" s="201">
        <v>40</v>
      </c>
      <c r="E51" s="199"/>
    </row>
    <row r="52" spans="3:5" ht="12.75">
      <c r="C52" s="195">
        <v>25</v>
      </c>
      <c r="D52" s="201">
        <v>55</v>
      </c>
      <c r="E52" s="199"/>
    </row>
    <row r="53" spans="3:5" ht="12.75">
      <c r="C53" s="195">
        <v>80</v>
      </c>
      <c r="D53" s="201">
        <v>6</v>
      </c>
      <c r="E53" s="199"/>
    </row>
    <row r="54" spans="3:5" ht="12.75">
      <c r="C54" s="195">
        <v>225</v>
      </c>
      <c r="D54" s="201">
        <v>0</v>
      </c>
      <c r="E54" s="199"/>
    </row>
    <row r="55" spans="3:5" ht="12.75">
      <c r="C55" s="195">
        <v>100</v>
      </c>
      <c r="D55" s="201">
        <v>25</v>
      </c>
      <c r="E55" s="199"/>
    </row>
    <row r="56" spans="3:5" ht="12.75">
      <c r="C56" s="195">
        <v>45</v>
      </c>
      <c r="D56" s="201">
        <v>13</v>
      </c>
      <c r="E56" s="199"/>
    </row>
    <row r="57" spans="3:5" ht="12.75">
      <c r="C57" s="195">
        <v>31</v>
      </c>
      <c r="D57" s="201">
        <v>18</v>
      </c>
      <c r="E57" s="199"/>
    </row>
    <row r="58" spans="3:5" ht="12.75">
      <c r="C58" s="195">
        <v>20</v>
      </c>
      <c r="D58" s="201">
        <v>44</v>
      </c>
      <c r="E58" s="199"/>
    </row>
    <row r="59" spans="3:5" ht="12.75">
      <c r="C59" s="195">
        <v>50</v>
      </c>
      <c r="D59" s="201">
        <v>30</v>
      </c>
      <c r="E59" s="199"/>
    </row>
    <row r="60" spans="3:5" ht="12.75">
      <c r="C60" s="195">
        <v>150</v>
      </c>
      <c r="D60" s="201">
        <v>80</v>
      </c>
      <c r="E60" s="199"/>
    </row>
    <row r="61" spans="3:5" ht="12.75">
      <c r="C61" s="195">
        <v>225</v>
      </c>
      <c r="D61" s="201">
        <v>80</v>
      </c>
      <c r="E61" s="199"/>
    </row>
    <row r="62" spans="3:5" ht="12.75">
      <c r="C62" s="195">
        <v>115</v>
      </c>
      <c r="D62" s="201">
        <v>9</v>
      </c>
      <c r="E62" s="199"/>
    </row>
    <row r="63" spans="3:5" ht="12.75">
      <c r="C63" s="195">
        <v>80</v>
      </c>
      <c r="D63" s="201">
        <v>2</v>
      </c>
      <c r="E63" s="199"/>
    </row>
    <row r="64" spans="3:5" ht="12.75">
      <c r="C64" s="195">
        <v>25</v>
      </c>
      <c r="D64" s="201">
        <v>80</v>
      </c>
      <c r="E64" s="199"/>
    </row>
    <row r="65" spans="3:5" ht="12.75">
      <c r="C65" s="195">
        <v>40</v>
      </c>
      <c r="D65" s="201">
        <v>9</v>
      </c>
      <c r="E65" s="199"/>
    </row>
    <row r="66" spans="3:5" ht="12.75">
      <c r="C66" s="195">
        <v>90</v>
      </c>
      <c r="D66" s="201">
        <v>3</v>
      </c>
      <c r="E66" s="199"/>
    </row>
    <row r="67" spans="3:5" ht="12.75">
      <c r="C67" s="195">
        <v>45</v>
      </c>
      <c r="D67" s="201">
        <v>7</v>
      </c>
      <c r="E67" s="199"/>
    </row>
    <row r="68" spans="3:5" ht="13.5" thickBot="1">
      <c r="C68" s="196">
        <v>90</v>
      </c>
      <c r="D68" s="201">
        <v>3</v>
      </c>
      <c r="E68" s="199"/>
    </row>
    <row r="69" spans="3:5" ht="13.5" thickBot="1">
      <c r="C69" s="11"/>
      <c r="E69" s="200"/>
    </row>
    <row r="71" ht="12.75">
      <c r="H71" s="4"/>
    </row>
    <row r="72" ht="12.75">
      <c r="H72" s="198"/>
    </row>
    <row r="73" ht="12.75">
      <c r="H73" s="199"/>
    </row>
    <row r="74" ht="12.75">
      <c r="H74" s="199"/>
    </row>
    <row r="75" ht="12.75">
      <c r="H75" s="199"/>
    </row>
    <row r="76" ht="12.75">
      <c r="H76" s="199"/>
    </row>
    <row r="77" ht="12.75">
      <c r="H77" s="199"/>
    </row>
    <row r="78" ht="12.75">
      <c r="H78" s="199"/>
    </row>
    <row r="79" ht="12.75">
      <c r="H79" s="199"/>
    </row>
    <row r="80" ht="12.75">
      <c r="H80" s="199"/>
    </row>
    <row r="81" ht="12.75">
      <c r="H81" s="199"/>
    </row>
    <row r="82" ht="12.75">
      <c r="H82" s="199"/>
    </row>
    <row r="83" ht="12.75">
      <c r="H83" s="199"/>
    </row>
    <row r="84" ht="12.75">
      <c r="H84" s="199"/>
    </row>
    <row r="85" ht="12.75">
      <c r="H85" s="199"/>
    </row>
    <row r="86" ht="12.75">
      <c r="H86" s="199"/>
    </row>
    <row r="87" ht="12.75">
      <c r="H87" s="199"/>
    </row>
    <row r="88" ht="12.75">
      <c r="H88" s="199"/>
    </row>
    <row r="89" ht="12.75">
      <c r="H89" s="199"/>
    </row>
    <row r="90" ht="12.75">
      <c r="H90" s="199"/>
    </row>
    <row r="91" ht="12.75">
      <c r="H91" s="199"/>
    </row>
    <row r="92" ht="12.75">
      <c r="H92" s="199"/>
    </row>
    <row r="93" ht="12.75">
      <c r="H93" s="199"/>
    </row>
    <row r="94" ht="12.75">
      <c r="H94" s="199"/>
    </row>
    <row r="95" ht="12.75">
      <c r="H95" s="199"/>
    </row>
    <row r="96" ht="12.75">
      <c r="H96" s="199"/>
    </row>
    <row r="97" ht="12.75">
      <c r="H97" s="199"/>
    </row>
    <row r="98" ht="12.75">
      <c r="H98" s="199"/>
    </row>
    <row r="99" ht="12.75">
      <c r="H99" s="199"/>
    </row>
    <row r="100" ht="12.75">
      <c r="H100" s="199"/>
    </row>
    <row r="101" ht="12.75">
      <c r="H101" s="199"/>
    </row>
    <row r="102" ht="12.75">
      <c r="H102" s="199"/>
    </row>
    <row r="103" ht="12.75">
      <c r="H103" s="199"/>
    </row>
    <row r="104" ht="12.75">
      <c r="H104" s="199"/>
    </row>
    <row r="105" ht="12.75">
      <c r="H105" s="199"/>
    </row>
    <row r="106" ht="12.75">
      <c r="H106" s="199"/>
    </row>
    <row r="107" ht="12.75">
      <c r="H107" s="199"/>
    </row>
    <row r="108" ht="12.75">
      <c r="H108" s="199"/>
    </row>
    <row r="109" ht="12.75">
      <c r="H109" s="199"/>
    </row>
    <row r="110" ht="12.75">
      <c r="H110" s="199"/>
    </row>
    <row r="111" ht="12.75">
      <c r="H111" s="199"/>
    </row>
    <row r="112" ht="12.75">
      <c r="H112" s="199"/>
    </row>
    <row r="113" ht="12.75">
      <c r="H113" s="199"/>
    </row>
    <row r="114" ht="12.75">
      <c r="H114" s="199"/>
    </row>
    <row r="115" ht="12.75">
      <c r="H115" s="199"/>
    </row>
    <row r="116" ht="12.75">
      <c r="H116" s="199"/>
    </row>
    <row r="117" ht="12.75">
      <c r="H117" s="199"/>
    </row>
    <row r="118" ht="12.75">
      <c r="H118" s="199"/>
    </row>
    <row r="119" ht="12.75">
      <c r="H119" s="199"/>
    </row>
    <row r="120" ht="12.75">
      <c r="H120" s="199"/>
    </row>
    <row r="121" ht="12.75">
      <c r="H121" s="199"/>
    </row>
    <row r="122" ht="12.75">
      <c r="H122" s="199"/>
    </row>
    <row r="123" ht="12.75">
      <c r="H123" s="199"/>
    </row>
    <row r="124" ht="12.75">
      <c r="H124" s="199"/>
    </row>
    <row r="125" ht="12.75">
      <c r="H125" s="199"/>
    </row>
    <row r="126" ht="12.75">
      <c r="H126" s="199"/>
    </row>
    <row r="127" ht="12.75">
      <c r="H127" s="199"/>
    </row>
    <row r="128" ht="12.75">
      <c r="H128" s="199"/>
    </row>
    <row r="129" ht="12.75">
      <c r="H129" s="199"/>
    </row>
    <row r="130" ht="12.75">
      <c r="H130" s="199"/>
    </row>
    <row r="131" ht="12.75">
      <c r="H131" s="199"/>
    </row>
    <row r="132" ht="12.75">
      <c r="H132" s="199"/>
    </row>
    <row r="133" ht="12.75">
      <c r="H133" s="199"/>
    </row>
    <row r="134" ht="12.75">
      <c r="H134" s="199"/>
    </row>
    <row r="135" ht="12.75">
      <c r="H135" s="199"/>
    </row>
    <row r="136" ht="12.75">
      <c r="H136" s="199"/>
    </row>
    <row r="137" ht="12.75">
      <c r="H137" s="198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2004-07-12T12:26:08Z</cp:lastPrinted>
  <dcterms:created xsi:type="dcterms:W3CDTF">2004-06-04T09:20:24Z</dcterms:created>
  <dcterms:modified xsi:type="dcterms:W3CDTF">2004-07-12T12:27:48Z</dcterms:modified>
  <cp:category/>
  <cp:version/>
  <cp:contentType/>
  <cp:contentStatus/>
</cp:coreProperties>
</file>