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B39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 &gt;200 nA</t>
        </r>
      </text>
    </comment>
  </commentList>
</comments>
</file>

<file path=xl/sharedStrings.xml><?xml version="1.0" encoding="utf-8"?>
<sst xmlns="http://schemas.openxmlformats.org/spreadsheetml/2006/main" count="138" uniqueCount="58">
  <si>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</si>
  <si>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</si>
  <si>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</si>
  <si>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</si>
  <si>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</si>
  <si>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</si>
  <si>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</si>
  <si>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</si>
  <si>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</si>
  <si>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</si>
  <si>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</si>
  <si>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</si>
  <si>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</si>
  <si>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</si>
  <si>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</si>
  <si>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</si>
  <si>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</si>
  <si>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</si>
  <si>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</si>
  <si>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</si>
  <si>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</si>
  <si>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</si>
  <si>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</si>
  <si>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</si>
  <si>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</si>
  <si>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</si>
  <si>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</si>
  <si>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</si>
  <si>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</si>
  <si>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</si>
  <si>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</si>
  <si>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</si>
  <si>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</si>
  <si>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</si>
  <si>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</si>
  <si>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</si>
  <si>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</si>
  <si>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</si>
  <si>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</si>
  <si>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</si>
  <si>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</si>
  <si>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</si>
  <si>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</si>
  <si>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t>Time , sec</t>
  </si>
  <si>
    <t>dP , mb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</si>
  <si>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</si>
  <si>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</si>
  <si>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</si>
  <si>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</si>
  <si>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</si>
  <si>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AL-</t>
  </si>
  <si>
    <t>BU-</t>
  </si>
  <si>
    <t>MODULE    FM_Hd_18</t>
  </si>
  <si>
    <t>MODULE   FM_Hd_18</t>
  </si>
  <si>
    <t>A_164</t>
  </si>
  <si>
    <t>FM_Hd_18</t>
  </si>
  <si>
    <t>B_147</t>
  </si>
  <si>
    <t>w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</si>
</sst>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  <font>
      <sz val="7.25"/>
      <name val="Arial"/>
      <family val="2"/>
    </font>
    <font>
      <b/>
      <sz val="8"/>
      <color indexed="16"/>
      <name val="Arial"/>
      <family val="2"/>
    </font>
    <font>
      <sz val="11.5"/>
      <name val="Arial"/>
      <family val="0"/>
    </font>
    <font>
      <sz val="8.25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vertAlign val="subscript"/>
      <sz val="8.25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9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26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24" fillId="0" borderId="63" xfId="0" applyFont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165" fontId="35" fillId="2" borderId="64" xfId="0" applyNumberFormat="1" applyFont="1" applyFill="1" applyBorder="1" applyAlignment="1">
      <alignment horizontal="center"/>
    </xf>
    <xf numFmtId="165" fontId="35" fillId="2" borderId="65" xfId="0" applyNumberFormat="1" applyFont="1" applyFill="1" applyBorder="1" applyAlignment="1">
      <alignment horizontal="center"/>
    </xf>
    <xf numFmtId="165" fontId="35" fillId="2" borderId="6" xfId="0" applyNumberFormat="1" applyFont="1" applyFill="1" applyBorder="1" applyAlignment="1">
      <alignment horizontal="center"/>
    </xf>
    <xf numFmtId="165" fontId="35" fillId="2" borderId="66" xfId="0" applyNumberFormat="1" applyFont="1" applyFill="1" applyBorder="1" applyAlignment="1">
      <alignment horizontal="center"/>
    </xf>
    <xf numFmtId="165" fontId="35" fillId="2" borderId="67" xfId="0" applyNumberFormat="1" applyFont="1" applyFill="1" applyBorder="1" applyAlignment="1">
      <alignment horizontal="center"/>
    </xf>
    <xf numFmtId="165" fontId="35" fillId="2" borderId="8" xfId="0" applyNumberFormat="1" applyFont="1" applyFill="1" applyBorder="1" applyAlignment="1">
      <alignment horizontal="center"/>
    </xf>
    <xf numFmtId="165" fontId="35" fillId="2" borderId="68" xfId="0" applyNumberFormat="1" applyFont="1" applyFill="1" applyBorder="1" applyAlignment="1">
      <alignment horizontal="center"/>
    </xf>
    <xf numFmtId="165" fontId="35" fillId="2" borderId="69" xfId="0" applyNumberFormat="1" applyFont="1" applyFill="1" applyBorder="1" applyAlignment="1">
      <alignment horizontal="center"/>
    </xf>
    <xf numFmtId="165" fontId="35" fillId="2" borderId="10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65" fontId="35" fillId="2" borderId="72" xfId="0" applyNumberFormat="1" applyFont="1" applyFill="1" applyBorder="1" applyAlignment="1">
      <alignment horizontal="center"/>
    </xf>
    <xf numFmtId="165" fontId="35" fillId="2" borderId="73" xfId="0" applyNumberFormat="1" applyFont="1" applyFill="1" applyBorder="1" applyAlignment="1">
      <alignment horizontal="center"/>
    </xf>
    <xf numFmtId="165" fontId="35" fillId="2" borderId="74" xfId="0" applyNumberFormat="1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41" fillId="3" borderId="77" xfId="0" applyFont="1" applyFill="1" applyBorder="1" applyAlignment="1">
      <alignment horizontal="left"/>
    </xf>
    <xf numFmtId="0" fontId="20" fillId="2" borderId="7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79" xfId="0" applyFont="1" applyFill="1" applyBorder="1" applyAlignment="1">
      <alignment horizontal="center"/>
    </xf>
    <xf numFmtId="0" fontId="24" fillId="3" borderId="8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4" fillId="3" borderId="82" xfId="0" applyFont="1" applyFill="1" applyBorder="1" applyAlignment="1">
      <alignment horizontal="center"/>
    </xf>
    <xf numFmtId="0" fontId="41" fillId="3" borderId="8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" fontId="35" fillId="2" borderId="84" xfId="0" applyNumberFormat="1" applyFont="1" applyFill="1" applyBorder="1" applyAlignment="1">
      <alignment horizontal="center"/>
    </xf>
    <xf numFmtId="1" fontId="35" fillId="2" borderId="85" xfId="0" applyNumberFormat="1" applyFont="1" applyFill="1" applyBorder="1" applyAlignment="1">
      <alignment horizontal="center"/>
    </xf>
    <xf numFmtId="1" fontId="35" fillId="2" borderId="86" xfId="0" applyNumberFormat="1" applyFont="1" applyFill="1" applyBorder="1" applyAlignment="1">
      <alignment horizontal="center"/>
    </xf>
    <xf numFmtId="1" fontId="35" fillId="2" borderId="87" xfId="0" applyNumberFormat="1" applyFont="1" applyFill="1" applyBorder="1" applyAlignment="1">
      <alignment horizontal="center"/>
    </xf>
    <xf numFmtId="1" fontId="35" fillId="2" borderId="88" xfId="0" applyNumberFormat="1" applyFont="1" applyFill="1" applyBorder="1" applyAlignment="1">
      <alignment horizontal="center"/>
    </xf>
    <xf numFmtId="1" fontId="35" fillId="2" borderId="89" xfId="0" applyNumberFormat="1" applyFont="1" applyFill="1" applyBorder="1" applyAlignment="1">
      <alignment horizontal="center"/>
    </xf>
    <xf numFmtId="1" fontId="35" fillId="2" borderId="90" xfId="0" applyNumberFormat="1" applyFont="1" applyFill="1" applyBorder="1" applyAlignment="1">
      <alignment horizontal="center"/>
    </xf>
    <xf numFmtId="0" fontId="15" fillId="0" borderId="91" xfId="0" applyFont="1" applyBorder="1" applyAlignment="1">
      <alignment horizontal="right" vertical="center"/>
    </xf>
    <xf numFmtId="0" fontId="16" fillId="0" borderId="92" xfId="0" applyFont="1" applyBorder="1" applyAlignment="1">
      <alignment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41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41" fillId="3" borderId="9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1" fontId="13" fillId="0" borderId="95" xfId="0" applyNumberFormat="1" applyFont="1" applyFill="1" applyBorder="1" applyAlignment="1">
      <alignment horizontal="center" vertical="center"/>
    </xf>
    <xf numFmtId="165" fontId="13" fillId="0" borderId="94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1" fontId="13" fillId="0" borderId="98" xfId="0" applyNumberFormat="1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7" fillId="0" borderId="94" xfId="0" applyFont="1" applyBorder="1" applyAlignment="1">
      <alignment horizontal="center"/>
    </xf>
    <xf numFmtId="0" fontId="13" fillId="0" borderId="94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1" fontId="1" fillId="0" borderId="102" xfId="0" applyNumberFormat="1" applyFont="1" applyFill="1" applyBorder="1" applyAlignment="1">
      <alignment horizontal="center"/>
    </xf>
    <xf numFmtId="1" fontId="35" fillId="2" borderId="106" xfId="0" applyNumberFormat="1" applyFont="1" applyFill="1" applyBorder="1" applyAlignment="1">
      <alignment horizontal="center"/>
    </xf>
    <xf numFmtId="1" fontId="35" fillId="2" borderId="107" xfId="0" applyNumberFormat="1" applyFont="1" applyFill="1" applyBorder="1" applyAlignment="1">
      <alignment horizontal="center"/>
    </xf>
    <xf numFmtId="1" fontId="35" fillId="2" borderId="108" xfId="0" applyNumberFormat="1" applyFont="1" applyFill="1" applyBorder="1" applyAlignment="1">
      <alignment horizontal="center"/>
    </xf>
    <xf numFmtId="1" fontId="35" fillId="2" borderId="109" xfId="0" applyNumberFormat="1" applyFont="1" applyFill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2" fontId="15" fillId="5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0" fontId="13" fillId="0" borderId="98" xfId="0" applyFont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165" fontId="11" fillId="0" borderId="102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165" fontId="13" fillId="6" borderId="3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11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49" fillId="0" borderId="111" xfId="0" applyFont="1" applyBorder="1" applyAlignment="1">
      <alignment horizontal="center"/>
    </xf>
    <xf numFmtId="0" fontId="49" fillId="0" borderId="112" xfId="0" applyFont="1" applyBorder="1" applyAlignment="1">
      <alignment horizontal="center"/>
    </xf>
    <xf numFmtId="0" fontId="49" fillId="0" borderId="113" xfId="0" applyFont="1" applyBorder="1" applyAlignment="1">
      <alignment horizontal="center"/>
    </xf>
    <xf numFmtId="0" fontId="49" fillId="0" borderId="114" xfId="0" applyFont="1" applyBorder="1" applyAlignment="1">
      <alignment horizontal="center"/>
    </xf>
    <xf numFmtId="0" fontId="24" fillId="4" borderId="115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8" fillId="4" borderId="115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7" xfId="0" applyBorder="1" applyAlignment="1">
      <alignment horizontal="center"/>
    </xf>
    <xf numFmtId="0" fontId="17" fillId="0" borderId="11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4" fillId="4" borderId="119" xfId="0" applyFont="1" applyFill="1" applyBorder="1" applyAlignment="1">
      <alignment horizontal="center" vertical="center"/>
    </xf>
    <xf numFmtId="0" fontId="24" fillId="4" borderId="12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21" xfId="0" applyBorder="1" applyAlignment="1">
      <alignment horizontal="center"/>
    </xf>
    <xf numFmtId="0" fontId="8" fillId="0" borderId="122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FM_Hd_18_A164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38724413"/>
        <c:axId val="12975398"/>
      </c:scatterChart>
      <c:valAx>
        <c:axId val="38724413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75398"/>
        <c:crosses val="autoZero"/>
        <c:crossBetween val="midCat"/>
        <c:dispUnits/>
      </c:valAx>
      <c:valAx>
        <c:axId val="12975398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244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FM_Hd_18_B147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49669719"/>
        <c:axId val="44374288"/>
      </c:scatterChart>
      <c:valAx>
        <c:axId val="4966971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74288"/>
        <c:crosses val="autoZero"/>
        <c:crossBetween val="midCat"/>
        <c:dispUnits/>
      </c:valAx>
      <c:valAx>
        <c:axId val="44374288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6697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FM_Hd_18_A164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axId val="63824273"/>
        <c:axId val="37547546"/>
      </c:scatterChart>
      <c:valAx>
        <c:axId val="63824273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47546"/>
        <c:crosses val="autoZero"/>
        <c:crossBetween val="midCat"/>
        <c:dispUnits/>
      </c:valAx>
      <c:valAx>
        <c:axId val="37547546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242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2383595"/>
        <c:axId val="21452356"/>
      </c:scatterChart>
      <c:valAx>
        <c:axId val="2383595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52356"/>
        <c:crosses val="autoZero"/>
        <c:crossBetween val="midCat"/>
        <c:dispUnits/>
      </c:valAx>
      <c:valAx>
        <c:axId val="2145235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35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1"/>
          <c:h val="0.826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Modul!$L$9</c:f>
              <c:strCache>
                <c:ptCount val="1"/>
                <c:pt idx="0">
                  <c:v>BL-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Modul!$L$10:$L$64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58853477"/>
        <c:axId val="59919246"/>
      </c:scatterChart>
      <c:valAx>
        <c:axId val="58853477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>
            <c:manualLayout>
              <c:xMode val="factor"/>
              <c:yMode val="factor"/>
              <c:x val="0.01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crossBetween val="midCat"/>
        <c:dispUnits/>
      </c:valAx>
      <c:valAx>
        <c:axId val="599192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534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16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Modul!$R$2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10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Modul!$Q$3:$Q$47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Modul!$R$3:$R$47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2402303"/>
        <c:axId val="21620728"/>
      </c:scatterChart>
      <c:valAx>
        <c:axId val="2402303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crossBetween val="midCat"/>
        <c:dispUnits/>
      </c:valAx>
      <c:valAx>
        <c:axId val="21620728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23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1105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1105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102</xdr:row>
      <xdr:rowOff>38100</xdr:rowOff>
    </xdr:from>
    <xdr:to>
      <xdr:col>11</xdr:col>
      <xdr:colOff>333375</xdr:colOff>
      <xdr:row>118</xdr:row>
      <xdr:rowOff>142875</xdr:rowOff>
    </xdr:to>
    <xdr:graphicFrame>
      <xdr:nvGraphicFramePr>
        <xdr:cNvPr id="3" name="Chart 40"/>
        <xdr:cNvGraphicFramePr/>
      </xdr:nvGraphicFramePr>
      <xdr:xfrm>
        <a:off x="1447800" y="15001875"/>
        <a:ext cx="4543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3"/>
        <xdr:cNvGraphicFramePr/>
      </xdr:nvGraphicFramePr>
      <xdr:xfrm>
        <a:off x="0" y="13325475"/>
        <a:ext cx="5610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10</xdr:col>
      <xdr:colOff>0</xdr:colOff>
      <xdr:row>115</xdr:row>
      <xdr:rowOff>9525</xdr:rowOff>
    </xdr:to>
    <xdr:graphicFrame>
      <xdr:nvGraphicFramePr>
        <xdr:cNvPr id="2" name="Chart 4"/>
        <xdr:cNvGraphicFramePr/>
      </xdr:nvGraphicFramePr>
      <xdr:xfrm>
        <a:off x="0" y="16097250"/>
        <a:ext cx="5610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657225</xdr:colOff>
      <xdr:row>5</xdr:row>
      <xdr:rowOff>142875</xdr:rowOff>
    </xdr:from>
    <xdr:to>
      <xdr:col>26</xdr:col>
      <xdr:colOff>752475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2801600" y="981075"/>
        <a:ext cx="46767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152400</xdr:colOff>
      <xdr:row>72</xdr:row>
      <xdr:rowOff>152400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117729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5"/>
  <sheetViews>
    <sheetView tabSelected="1" workbookViewId="0" topLeftCell="A1">
      <selection activeCell="X31" sqref="X31"/>
    </sheetView>
  </sheetViews>
  <sheetFormatPr defaultColWidth="11.421875" defaultRowHeight="12.75"/>
  <cols>
    <col min="1" max="16" width="7.7109375" style="0" customWidth="1"/>
    <col min="21" max="21" width="11.57421875" style="0" bestFit="1" customWidth="1"/>
  </cols>
  <sheetData>
    <row r="2" spans="4:7" ht="15.75">
      <c r="D2" s="1" t="s">
        <v>1</v>
      </c>
      <c r="E2" s="2">
        <v>0.41891146057248074</v>
      </c>
      <c r="F2" s="2"/>
      <c r="G2" s="2"/>
    </row>
    <row r="3" spans="4:7" ht="12.75">
      <c r="D3" s="1" t="s">
        <v>11</v>
      </c>
      <c r="E3" s="5">
        <v>80</v>
      </c>
      <c r="F3" s="3"/>
      <c r="G3" s="3"/>
    </row>
    <row r="4" spans="4:5" ht="13.5">
      <c r="D4" s="206" t="s">
        <v>2</v>
      </c>
      <c r="E4" s="206"/>
    </row>
    <row r="6" spans="1:16" ht="13.5" thickBot="1">
      <c r="A6" s="78" t="s">
        <v>12</v>
      </c>
      <c r="B6" s="214" t="s">
        <v>55</v>
      </c>
      <c r="C6" s="215"/>
      <c r="D6" s="6"/>
      <c r="E6" s="6"/>
      <c r="F6" s="6"/>
      <c r="G6" s="6"/>
      <c r="H6" s="6"/>
      <c r="N6" s="78" t="s">
        <v>12</v>
      </c>
      <c r="O6" s="214" t="s">
        <v>55</v>
      </c>
      <c r="P6" s="215"/>
    </row>
    <row r="7" spans="1:16" ht="14.25" thickBot="1" thickTop="1">
      <c r="A7" s="72" t="s">
        <v>9</v>
      </c>
      <c r="B7" s="216" t="s">
        <v>54</v>
      </c>
      <c r="C7" s="217"/>
      <c r="D7" s="217"/>
      <c r="E7" s="217"/>
      <c r="F7" s="217"/>
      <c r="G7" s="217"/>
      <c r="H7" s="218"/>
      <c r="I7" s="216" t="s">
        <v>56</v>
      </c>
      <c r="J7" s="217"/>
      <c r="K7" s="217"/>
      <c r="L7" s="217"/>
      <c r="M7" s="217"/>
      <c r="N7" s="217"/>
      <c r="O7" s="219"/>
      <c r="P7" s="120" t="s">
        <v>9</v>
      </c>
    </row>
    <row r="8" spans="1:16" ht="13.5" thickBot="1">
      <c r="A8" s="73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1"/>
      <c r="P8" s="118" t="s">
        <v>13</v>
      </c>
    </row>
    <row r="9" spans="1:16" ht="14.25" thickBot="1">
      <c r="A9" s="74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19" t="s">
        <v>0</v>
      </c>
    </row>
    <row r="10" spans="1:21" s="122" customFormat="1" ht="10.5" customHeight="1">
      <c r="A10" s="34">
        <v>0</v>
      </c>
      <c r="B10" s="167"/>
      <c r="C10" s="168">
        <v>5.765</v>
      </c>
      <c r="D10" s="157">
        <f>$E$2*($E$3/C10)^2</f>
        <v>80.66842777997974</v>
      </c>
      <c r="E10" s="169"/>
      <c r="F10" s="168">
        <v>5.774</v>
      </c>
      <c r="G10" s="157">
        <f>$E$2*($E$3/F10)^2</f>
        <v>80.41714616397518</v>
      </c>
      <c r="H10" s="170"/>
      <c r="I10" s="167"/>
      <c r="J10" s="171">
        <v>5.823</v>
      </c>
      <c r="K10" s="157">
        <f>$E$2*($E$3/J10)^2</f>
        <v>79.06943503759545</v>
      </c>
      <c r="L10" s="167"/>
      <c r="M10" s="171">
        <v>5.802</v>
      </c>
      <c r="N10" s="157">
        <f>$E$2*($E$3/M10)^2</f>
        <v>79.64284527592433</v>
      </c>
      <c r="O10" s="172"/>
      <c r="P10" s="33">
        <v>0</v>
      </c>
      <c r="R10"/>
      <c r="S10" s="245"/>
      <c r="U10" s="245"/>
    </row>
    <row r="11" spans="1:21" s="122" customFormat="1" ht="10.5" customHeight="1">
      <c r="A11" s="37">
        <v>1</v>
      </c>
      <c r="B11" s="155"/>
      <c r="C11" s="156">
        <v>5.613</v>
      </c>
      <c r="D11" s="157">
        <f aca="true" t="shared" si="0" ref="D11:D73">$E$2*($E$3/C11)^2</f>
        <v>85.09658493540901</v>
      </c>
      <c r="E11" s="158"/>
      <c r="F11" s="156">
        <v>5.761</v>
      </c>
      <c r="G11" s="157">
        <f aca="true" t="shared" si="1" ref="G11:G73">$E$2*($E$3/F11)^2</f>
        <v>80.78048670417866</v>
      </c>
      <c r="H11" s="159"/>
      <c r="I11" s="155"/>
      <c r="J11" s="156">
        <v>5.772</v>
      </c>
      <c r="K11" s="157">
        <f aca="true" t="shared" si="2" ref="K11:K73">$E$2*($E$3/J11)^2</f>
        <v>80.47288495707876</v>
      </c>
      <c r="L11" s="155"/>
      <c r="M11" s="156">
        <v>5.818</v>
      </c>
      <c r="N11" s="157">
        <f aca="true" t="shared" si="3" ref="N11:N73">$E$2*($E$3/M11)^2</f>
        <v>79.2053982745278</v>
      </c>
      <c r="O11" s="160"/>
      <c r="P11" s="123">
        <v>1</v>
      </c>
      <c r="R11"/>
      <c r="S11" s="245"/>
      <c r="U11" s="245"/>
    </row>
    <row r="12" spans="1:21" s="122" customFormat="1" ht="10.5" customHeight="1">
      <c r="A12" s="37">
        <v>2</v>
      </c>
      <c r="B12" s="155"/>
      <c r="C12" s="156">
        <v>5.808</v>
      </c>
      <c r="D12" s="157">
        <f t="shared" si="0"/>
        <v>79.47837893823295</v>
      </c>
      <c r="E12" s="158"/>
      <c r="F12" s="156">
        <v>5.845</v>
      </c>
      <c r="G12" s="157">
        <f t="shared" si="1"/>
        <v>78.47533619542419</v>
      </c>
      <c r="H12" s="159"/>
      <c r="I12" s="155"/>
      <c r="J12" s="156">
        <v>5.78</v>
      </c>
      <c r="K12" s="157">
        <f t="shared" si="2"/>
        <v>80.25027680654794</v>
      </c>
      <c r="L12" s="155"/>
      <c r="M12" s="156">
        <v>5.621</v>
      </c>
      <c r="N12" s="157">
        <f t="shared" si="3"/>
        <v>84.85453254972344</v>
      </c>
      <c r="O12" s="160"/>
      <c r="P12" s="123">
        <v>2</v>
      </c>
      <c r="R12"/>
      <c r="S12" s="245"/>
      <c r="U12" s="245"/>
    </row>
    <row r="13" spans="1:21" s="122" customFormat="1" ht="10.5" customHeight="1">
      <c r="A13" s="37">
        <v>3</v>
      </c>
      <c r="B13" s="155"/>
      <c r="C13" s="156">
        <v>5.583</v>
      </c>
      <c r="D13" s="157">
        <f t="shared" si="0"/>
        <v>86.01356737792287</v>
      </c>
      <c r="E13" s="158"/>
      <c r="F13" s="156">
        <v>5.79</v>
      </c>
      <c r="G13" s="157">
        <f t="shared" si="1"/>
        <v>79.973313158709</v>
      </c>
      <c r="H13" s="159"/>
      <c r="I13" s="155"/>
      <c r="J13" s="156">
        <v>5.795</v>
      </c>
      <c r="K13" s="157">
        <f t="shared" si="2"/>
        <v>79.8353687028664</v>
      </c>
      <c r="L13" s="155"/>
      <c r="M13" s="156">
        <v>5.646</v>
      </c>
      <c r="N13" s="157">
        <f t="shared" si="3"/>
        <v>84.10473917138685</v>
      </c>
      <c r="O13" s="160"/>
      <c r="P13" s="123">
        <v>3</v>
      </c>
      <c r="R13"/>
      <c r="S13" s="245"/>
      <c r="U13" s="245"/>
    </row>
    <row r="14" spans="1:21" s="122" customFormat="1" ht="10.5" customHeight="1">
      <c r="A14" s="37">
        <v>4</v>
      </c>
      <c r="B14" s="155"/>
      <c r="C14" s="156">
        <v>5.771</v>
      </c>
      <c r="D14" s="157">
        <f t="shared" si="0"/>
        <v>80.50077608760576</v>
      </c>
      <c r="E14" s="158"/>
      <c r="F14" s="156">
        <v>5.86</v>
      </c>
      <c r="G14" s="157">
        <f t="shared" si="1"/>
        <v>78.07409951379388</v>
      </c>
      <c r="H14" s="159"/>
      <c r="I14" s="155"/>
      <c r="J14" s="156">
        <v>5.735</v>
      </c>
      <c r="K14" s="157">
        <f t="shared" si="2"/>
        <v>81.5145943107375</v>
      </c>
      <c r="L14" s="155"/>
      <c r="M14" s="156">
        <v>5.613</v>
      </c>
      <c r="N14" s="157">
        <f t="shared" si="3"/>
        <v>85.09658493540901</v>
      </c>
      <c r="O14" s="160"/>
      <c r="P14" s="123">
        <v>4</v>
      </c>
      <c r="R14"/>
      <c r="S14" s="245"/>
      <c r="U14" s="245"/>
    </row>
    <row r="15" spans="1:21" s="122" customFormat="1" ht="10.5" customHeight="1">
      <c r="A15" s="37">
        <v>5</v>
      </c>
      <c r="B15" s="155"/>
      <c r="C15" s="156">
        <v>5.752</v>
      </c>
      <c r="D15" s="157">
        <f t="shared" si="0"/>
        <v>81.03347458947209</v>
      </c>
      <c r="E15" s="158"/>
      <c r="F15" s="156">
        <v>5.789</v>
      </c>
      <c r="G15" s="157">
        <f t="shared" si="1"/>
        <v>80.0009449502136</v>
      </c>
      <c r="H15" s="159"/>
      <c r="I15" s="155"/>
      <c r="J15" s="156">
        <v>5.8</v>
      </c>
      <c r="K15" s="157">
        <f t="shared" si="2"/>
        <v>79.6977808461319</v>
      </c>
      <c r="L15" s="155"/>
      <c r="M15" s="156">
        <v>5.834</v>
      </c>
      <c r="N15" s="157">
        <f t="shared" si="3"/>
        <v>78.77154548801487</v>
      </c>
      <c r="O15" s="160"/>
      <c r="P15" s="123">
        <v>5</v>
      </c>
      <c r="R15"/>
      <c r="S15" s="245"/>
      <c r="U15" s="245"/>
    </row>
    <row r="16" spans="1:21" s="122" customFormat="1" ht="10.5" customHeight="1">
      <c r="A16" s="37">
        <v>6</v>
      </c>
      <c r="B16" s="155"/>
      <c r="C16" s="156">
        <v>5.831</v>
      </c>
      <c r="D16" s="157">
        <f t="shared" si="0"/>
        <v>78.85262092186879</v>
      </c>
      <c r="E16" s="158"/>
      <c r="F16" s="156">
        <v>5.843</v>
      </c>
      <c r="G16" s="157">
        <f t="shared" si="1"/>
        <v>78.5290680228099</v>
      </c>
      <c r="H16" s="159"/>
      <c r="I16" s="155"/>
      <c r="J16" s="156">
        <v>5.784</v>
      </c>
      <c r="K16" s="157">
        <f t="shared" si="2"/>
        <v>80.13931895350761</v>
      </c>
      <c r="L16" s="155"/>
      <c r="M16" s="156">
        <v>5.824</v>
      </c>
      <c r="N16" s="157">
        <f t="shared" si="3"/>
        <v>79.04228440339345</v>
      </c>
      <c r="O16" s="160"/>
      <c r="P16" s="123">
        <v>6</v>
      </c>
      <c r="R16"/>
      <c r="S16" s="245"/>
      <c r="U16" s="245"/>
    </row>
    <row r="17" spans="1:21" s="122" customFormat="1" ht="10.5" customHeight="1">
      <c r="A17" s="37">
        <v>7</v>
      </c>
      <c r="B17" s="155"/>
      <c r="C17" s="156">
        <v>5.861</v>
      </c>
      <c r="D17" s="157">
        <f t="shared" si="0"/>
        <v>78.04745988266002</v>
      </c>
      <c r="E17" s="158"/>
      <c r="F17" s="156">
        <v>5.785</v>
      </c>
      <c r="G17" s="157">
        <f t="shared" si="1"/>
        <v>80.11161544703283</v>
      </c>
      <c r="H17" s="159"/>
      <c r="I17" s="155"/>
      <c r="J17" s="156">
        <v>5.785</v>
      </c>
      <c r="K17" s="157">
        <f t="shared" si="2"/>
        <v>80.11161544703283</v>
      </c>
      <c r="L17" s="155"/>
      <c r="M17" s="156">
        <v>5.832</v>
      </c>
      <c r="N17" s="157">
        <f t="shared" si="3"/>
        <v>78.8255818750305</v>
      </c>
      <c r="O17" s="160"/>
      <c r="P17" s="123">
        <v>7</v>
      </c>
      <c r="R17"/>
      <c r="S17" s="245"/>
      <c r="U17" s="245"/>
    </row>
    <row r="18" spans="1:21" s="122" customFormat="1" ht="10.5" customHeight="1">
      <c r="A18" s="37">
        <v>8</v>
      </c>
      <c r="B18" s="155"/>
      <c r="C18" s="156">
        <v>5.836</v>
      </c>
      <c r="D18" s="157">
        <f t="shared" si="0"/>
        <v>78.7175646463666</v>
      </c>
      <c r="E18" s="158"/>
      <c r="F18" s="156">
        <v>5.772</v>
      </c>
      <c r="G18" s="157">
        <f t="shared" si="1"/>
        <v>80.47288495707876</v>
      </c>
      <c r="H18" s="159"/>
      <c r="I18" s="155"/>
      <c r="J18" s="156">
        <v>5.783</v>
      </c>
      <c r="K18" s="157">
        <f t="shared" si="2"/>
        <v>80.16703683274821</v>
      </c>
      <c r="L18" s="155"/>
      <c r="M18" s="156">
        <v>5.875</v>
      </c>
      <c r="N18" s="157">
        <f t="shared" si="3"/>
        <v>77.67593220936537</v>
      </c>
      <c r="O18" s="160"/>
      <c r="P18" s="123">
        <v>8</v>
      </c>
      <c r="R18"/>
      <c r="S18" s="245"/>
      <c r="U18" s="245"/>
    </row>
    <row r="19" spans="1:21" s="122" customFormat="1" ht="10.5" customHeight="1">
      <c r="A19" s="37">
        <v>9</v>
      </c>
      <c r="B19" s="155"/>
      <c r="C19" s="156">
        <v>5.818</v>
      </c>
      <c r="D19" s="157">
        <f t="shared" si="0"/>
        <v>79.2053982745278</v>
      </c>
      <c r="E19" s="158"/>
      <c r="F19" s="156">
        <v>5.862</v>
      </c>
      <c r="G19" s="157">
        <f t="shared" si="1"/>
        <v>78.02083388374665</v>
      </c>
      <c r="H19" s="159"/>
      <c r="I19" s="155"/>
      <c r="J19" s="156">
        <v>5.812</v>
      </c>
      <c r="K19" s="157">
        <f t="shared" si="2"/>
        <v>79.36901757665503</v>
      </c>
      <c r="L19" s="155"/>
      <c r="M19" s="156">
        <v>5.826</v>
      </c>
      <c r="N19" s="157">
        <f t="shared" si="3"/>
        <v>78.98802507126737</v>
      </c>
      <c r="O19" s="160"/>
      <c r="P19" s="123">
        <v>9</v>
      </c>
      <c r="R19"/>
      <c r="S19" s="245"/>
      <c r="U19" s="245"/>
    </row>
    <row r="20" spans="1:21" s="122" customFormat="1" ht="10.5" customHeight="1">
      <c r="A20" s="37">
        <v>10</v>
      </c>
      <c r="B20" s="155"/>
      <c r="C20" s="156">
        <v>5.863</v>
      </c>
      <c r="D20" s="157">
        <f t="shared" si="0"/>
        <v>77.99422150775402</v>
      </c>
      <c r="E20" s="158"/>
      <c r="F20" s="156">
        <v>5.806</v>
      </c>
      <c r="G20" s="157">
        <f t="shared" si="1"/>
        <v>79.53314440013168</v>
      </c>
      <c r="H20" s="159"/>
      <c r="I20" s="155"/>
      <c r="J20" s="156">
        <v>5.823</v>
      </c>
      <c r="K20" s="157">
        <f t="shared" si="2"/>
        <v>79.06943503759545</v>
      </c>
      <c r="L20" s="155"/>
      <c r="M20" s="156">
        <v>5.906</v>
      </c>
      <c r="N20" s="157">
        <f t="shared" si="3"/>
        <v>76.86264594300081</v>
      </c>
      <c r="O20" s="160"/>
      <c r="P20" s="123">
        <v>10</v>
      </c>
      <c r="R20"/>
      <c r="S20" s="245"/>
      <c r="U20" s="245"/>
    </row>
    <row r="21" spans="1:21" s="122" customFormat="1" ht="10.5" customHeight="1">
      <c r="A21" s="37">
        <v>11</v>
      </c>
      <c r="B21" s="155"/>
      <c r="C21" s="156">
        <v>5.849</v>
      </c>
      <c r="D21" s="157">
        <f t="shared" si="0"/>
        <v>78.36803785049862</v>
      </c>
      <c r="E21" s="158"/>
      <c r="F21" s="156">
        <v>5.84</v>
      </c>
      <c r="G21" s="157">
        <f t="shared" si="1"/>
        <v>78.60976929489223</v>
      </c>
      <c r="H21" s="159"/>
      <c r="I21" s="155"/>
      <c r="J21" s="156">
        <v>5.807</v>
      </c>
      <c r="K21" s="157">
        <f t="shared" si="2"/>
        <v>79.50575459597823</v>
      </c>
      <c r="L21" s="155"/>
      <c r="M21" s="156">
        <v>5.887</v>
      </c>
      <c r="N21" s="157">
        <f t="shared" si="3"/>
        <v>77.35958731940295</v>
      </c>
      <c r="O21" s="160"/>
      <c r="P21" s="123">
        <v>11</v>
      </c>
      <c r="R21"/>
      <c r="S21" s="245"/>
      <c r="U21" s="245"/>
    </row>
    <row r="22" spans="1:21" s="122" customFormat="1" ht="10.5" customHeight="1">
      <c r="A22" s="37">
        <v>12</v>
      </c>
      <c r="B22" s="155"/>
      <c r="C22" s="156">
        <v>5.791</v>
      </c>
      <c r="D22" s="157">
        <f t="shared" si="0"/>
        <v>79.9456956804866</v>
      </c>
      <c r="E22" s="158"/>
      <c r="F22" s="156">
        <v>5.861</v>
      </c>
      <c r="G22" s="157">
        <f t="shared" si="1"/>
        <v>78.04745988266002</v>
      </c>
      <c r="H22" s="159"/>
      <c r="I22" s="155"/>
      <c r="J22" s="156">
        <v>5.84</v>
      </c>
      <c r="K22" s="157">
        <f t="shared" si="2"/>
        <v>78.60976929489223</v>
      </c>
      <c r="L22" s="155"/>
      <c r="M22" s="156">
        <v>5.834</v>
      </c>
      <c r="N22" s="157">
        <f t="shared" si="3"/>
        <v>78.77154548801487</v>
      </c>
      <c r="O22" s="160"/>
      <c r="P22" s="123">
        <v>12</v>
      </c>
      <c r="R22"/>
      <c r="S22" s="245"/>
      <c r="U22" s="245"/>
    </row>
    <row r="23" spans="1:21" s="122" customFormat="1" ht="10.5" customHeight="1">
      <c r="A23" s="37">
        <v>13</v>
      </c>
      <c r="B23" s="155"/>
      <c r="C23" s="156">
        <v>5.843</v>
      </c>
      <c r="D23" s="157">
        <f t="shared" si="0"/>
        <v>78.5290680228099</v>
      </c>
      <c r="E23" s="158"/>
      <c r="F23" s="156">
        <v>5.758</v>
      </c>
      <c r="G23" s="157">
        <f t="shared" si="1"/>
        <v>80.8646842004581</v>
      </c>
      <c r="H23" s="159"/>
      <c r="I23" s="155"/>
      <c r="J23" s="156">
        <v>5.842</v>
      </c>
      <c r="K23" s="157">
        <f t="shared" si="2"/>
        <v>78.5559546332516</v>
      </c>
      <c r="L23" s="155"/>
      <c r="M23" s="156">
        <v>5.848</v>
      </c>
      <c r="N23" s="157">
        <f t="shared" si="3"/>
        <v>78.39484179655341</v>
      </c>
      <c r="O23" s="160"/>
      <c r="P23" s="123">
        <v>13</v>
      </c>
      <c r="R23"/>
      <c r="S23" s="245"/>
      <c r="U23" s="245"/>
    </row>
    <row r="24" spans="1:21" s="122" customFormat="1" ht="10.5" customHeight="1">
      <c r="A24" s="37">
        <v>14</v>
      </c>
      <c r="B24" s="155"/>
      <c r="C24" s="156">
        <v>5.847</v>
      </c>
      <c r="D24" s="157">
        <f t="shared" si="0"/>
        <v>78.42165949645019</v>
      </c>
      <c r="E24" s="158"/>
      <c r="F24" s="156">
        <v>5.789</v>
      </c>
      <c r="G24" s="157">
        <f t="shared" si="1"/>
        <v>80.0009449502136</v>
      </c>
      <c r="H24" s="159"/>
      <c r="I24" s="155"/>
      <c r="J24" s="156">
        <v>5.829</v>
      </c>
      <c r="K24" s="157">
        <f t="shared" si="2"/>
        <v>78.90674076991353</v>
      </c>
      <c r="L24" s="155"/>
      <c r="M24" s="156">
        <v>5.872</v>
      </c>
      <c r="N24" s="157">
        <f t="shared" si="3"/>
        <v>77.75532162472079</v>
      </c>
      <c r="O24" s="160"/>
      <c r="P24" s="123">
        <v>14</v>
      </c>
      <c r="R24"/>
      <c r="S24" s="245"/>
      <c r="U24" s="245"/>
    </row>
    <row r="25" spans="1:21" s="122" customFormat="1" ht="10.5" customHeight="1">
      <c r="A25" s="37">
        <v>15</v>
      </c>
      <c r="B25" s="155"/>
      <c r="C25" s="156">
        <v>5.839</v>
      </c>
      <c r="D25" s="157">
        <f t="shared" si="0"/>
        <v>78.63669736501932</v>
      </c>
      <c r="E25" s="158"/>
      <c r="F25" s="156">
        <v>5.888</v>
      </c>
      <c r="G25" s="157">
        <f t="shared" si="1"/>
        <v>77.33331251707244</v>
      </c>
      <c r="H25" s="159"/>
      <c r="I25" s="155"/>
      <c r="J25" s="156">
        <v>5.81</v>
      </c>
      <c r="K25" s="157">
        <f t="shared" si="2"/>
        <v>79.42367002301442</v>
      </c>
      <c r="L25" s="155"/>
      <c r="M25" s="156">
        <v>5.834</v>
      </c>
      <c r="N25" s="157">
        <f t="shared" si="3"/>
        <v>78.77154548801487</v>
      </c>
      <c r="O25" s="160"/>
      <c r="P25" s="123">
        <v>15</v>
      </c>
      <c r="R25"/>
      <c r="S25" s="245"/>
      <c r="U25" s="245"/>
    </row>
    <row r="26" spans="1:21" s="122" customFormat="1" ht="10.5" customHeight="1">
      <c r="A26" s="37">
        <v>16</v>
      </c>
      <c r="B26" s="155"/>
      <c r="C26" s="156">
        <v>5.848</v>
      </c>
      <c r="D26" s="157">
        <f t="shared" si="0"/>
        <v>78.39484179655341</v>
      </c>
      <c r="E26" s="158"/>
      <c r="F26" s="156">
        <v>5.866</v>
      </c>
      <c r="G26" s="157">
        <f t="shared" si="1"/>
        <v>77.91446602442261</v>
      </c>
      <c r="H26" s="159"/>
      <c r="I26" s="155"/>
      <c r="J26" s="156">
        <v>5.817</v>
      </c>
      <c r="K26" s="157">
        <f t="shared" si="2"/>
        <v>79.23263300252205</v>
      </c>
      <c r="L26" s="155"/>
      <c r="M26" s="156">
        <v>5.838</v>
      </c>
      <c r="N26" s="157">
        <f t="shared" si="3"/>
        <v>78.66363927398315</v>
      </c>
      <c r="O26" s="160"/>
      <c r="P26" s="123">
        <v>16</v>
      </c>
      <c r="R26"/>
      <c r="S26" s="245"/>
      <c r="U26" s="245"/>
    </row>
    <row r="27" spans="1:21" s="122" customFormat="1" ht="10.5" customHeight="1">
      <c r="A27" s="37">
        <v>17</v>
      </c>
      <c r="B27" s="155"/>
      <c r="C27" s="156">
        <v>5.841</v>
      </c>
      <c r="D27" s="157">
        <f t="shared" si="0"/>
        <v>78.5828550541257</v>
      </c>
      <c r="E27" s="158"/>
      <c r="F27" s="156">
        <v>5.867</v>
      </c>
      <c r="G27" s="157">
        <f t="shared" si="1"/>
        <v>77.88790804727441</v>
      </c>
      <c r="H27" s="159"/>
      <c r="I27" s="155"/>
      <c r="J27" s="156">
        <v>5.816</v>
      </c>
      <c r="K27" s="157">
        <f t="shared" si="2"/>
        <v>79.25988177989869</v>
      </c>
      <c r="L27" s="155"/>
      <c r="M27" s="156">
        <v>5.86</v>
      </c>
      <c r="N27" s="157">
        <f t="shared" si="3"/>
        <v>78.07409951379388</v>
      </c>
      <c r="O27" s="160"/>
      <c r="P27" s="123">
        <v>17</v>
      </c>
      <c r="R27"/>
      <c r="S27" s="245"/>
      <c r="U27" s="245"/>
    </row>
    <row r="28" spans="1:21" s="122" customFormat="1" ht="10.5" customHeight="1">
      <c r="A28" s="37">
        <v>18</v>
      </c>
      <c r="B28" s="155"/>
      <c r="C28" s="156">
        <v>5.852</v>
      </c>
      <c r="D28" s="157">
        <f t="shared" si="0"/>
        <v>78.2877084413913</v>
      </c>
      <c r="E28" s="158"/>
      <c r="F28" s="156">
        <v>5.888</v>
      </c>
      <c r="G28" s="157">
        <f t="shared" si="1"/>
        <v>77.33331251707244</v>
      </c>
      <c r="H28" s="159"/>
      <c r="I28" s="155"/>
      <c r="J28" s="156">
        <v>5.834</v>
      </c>
      <c r="K28" s="157">
        <f t="shared" si="2"/>
        <v>78.77154548801487</v>
      </c>
      <c r="L28" s="155"/>
      <c r="M28" s="156">
        <v>5.846</v>
      </c>
      <c r="N28" s="157">
        <f t="shared" si="3"/>
        <v>78.44849095960059</v>
      </c>
      <c r="O28" s="160"/>
      <c r="P28" s="123">
        <v>18</v>
      </c>
      <c r="R28"/>
      <c r="S28" s="245"/>
      <c r="U28" s="245"/>
    </row>
    <row r="29" spans="1:21" s="122" customFormat="1" ht="10.5" customHeight="1">
      <c r="A29" s="37">
        <v>19</v>
      </c>
      <c r="B29" s="155"/>
      <c r="C29" s="156">
        <v>5.817</v>
      </c>
      <c r="D29" s="157">
        <f t="shared" si="0"/>
        <v>79.23263300252205</v>
      </c>
      <c r="E29" s="158"/>
      <c r="F29" s="156">
        <v>5.871</v>
      </c>
      <c r="G29" s="157">
        <f t="shared" si="1"/>
        <v>77.78181181160801</v>
      </c>
      <c r="H29" s="159"/>
      <c r="I29" s="155"/>
      <c r="J29" s="156">
        <v>5.823</v>
      </c>
      <c r="K29" s="157">
        <f t="shared" si="2"/>
        <v>79.06943503759545</v>
      </c>
      <c r="L29" s="155"/>
      <c r="M29" s="156">
        <v>5.852</v>
      </c>
      <c r="N29" s="157">
        <f t="shared" si="3"/>
        <v>78.2877084413913</v>
      </c>
      <c r="O29" s="160"/>
      <c r="P29" s="123">
        <v>19</v>
      </c>
      <c r="R29"/>
      <c r="S29" s="245"/>
      <c r="U29" s="245"/>
    </row>
    <row r="30" spans="1:21" s="122" customFormat="1" ht="10.5" customHeight="1">
      <c r="A30" s="37">
        <v>20</v>
      </c>
      <c r="B30" s="155"/>
      <c r="C30" s="156">
        <v>5.858</v>
      </c>
      <c r="D30" s="157">
        <f t="shared" si="0"/>
        <v>78.12741970996167</v>
      </c>
      <c r="E30" s="158"/>
      <c r="F30" s="156">
        <v>5.851</v>
      </c>
      <c r="G30" s="157">
        <f t="shared" si="1"/>
        <v>78.31447118230908</v>
      </c>
      <c r="H30" s="159"/>
      <c r="I30" s="155"/>
      <c r="J30" s="156">
        <v>5.845</v>
      </c>
      <c r="K30" s="157">
        <f t="shared" si="2"/>
        <v>78.47533619542419</v>
      </c>
      <c r="L30" s="155"/>
      <c r="M30" s="156">
        <v>5.857</v>
      </c>
      <c r="N30" s="157">
        <f t="shared" si="3"/>
        <v>78.15410029363471</v>
      </c>
      <c r="O30" s="160"/>
      <c r="P30" s="123">
        <v>20</v>
      </c>
      <c r="R30"/>
      <c r="S30" s="245"/>
      <c r="U30" s="245"/>
    </row>
    <row r="31" spans="1:21" s="122" customFormat="1" ht="10.5" customHeight="1">
      <c r="A31" s="37">
        <v>21</v>
      </c>
      <c r="B31" s="155"/>
      <c r="C31" s="156">
        <v>5.883</v>
      </c>
      <c r="D31" s="157">
        <f t="shared" si="0"/>
        <v>77.46482054964078</v>
      </c>
      <c r="E31" s="158"/>
      <c r="F31" s="156">
        <v>5.946</v>
      </c>
      <c r="G31" s="157">
        <f t="shared" si="1"/>
        <v>75.83198182860559</v>
      </c>
      <c r="H31" s="159"/>
      <c r="I31" s="155"/>
      <c r="J31" s="156">
        <v>5.842</v>
      </c>
      <c r="K31" s="157">
        <f t="shared" si="2"/>
        <v>78.5559546332516</v>
      </c>
      <c r="L31" s="155"/>
      <c r="M31" s="156">
        <v>5.835</v>
      </c>
      <c r="N31" s="157">
        <f t="shared" si="3"/>
        <v>78.74454812877926</v>
      </c>
      <c r="O31" s="160"/>
      <c r="P31" s="123">
        <v>21</v>
      </c>
      <c r="R31"/>
      <c r="S31" s="245"/>
      <c r="U31" s="245"/>
    </row>
    <row r="32" spans="1:21" s="122" customFormat="1" ht="10.5" customHeight="1">
      <c r="A32" s="37">
        <v>22</v>
      </c>
      <c r="B32" s="155"/>
      <c r="C32" s="156">
        <v>5.876</v>
      </c>
      <c r="D32" s="157">
        <f t="shared" si="0"/>
        <v>77.6494960886653</v>
      </c>
      <c r="E32" s="158"/>
      <c r="F32" s="156">
        <v>5.878</v>
      </c>
      <c r="G32" s="157">
        <f t="shared" si="1"/>
        <v>77.59666431874439</v>
      </c>
      <c r="H32" s="159"/>
      <c r="I32" s="155"/>
      <c r="J32" s="156">
        <v>5.828</v>
      </c>
      <c r="K32" s="157">
        <f t="shared" si="2"/>
        <v>78.93382159022723</v>
      </c>
      <c r="L32" s="155"/>
      <c r="M32" s="156">
        <v>5.708</v>
      </c>
      <c r="N32" s="157">
        <f t="shared" si="3"/>
        <v>82.28757937886867</v>
      </c>
      <c r="O32" s="160"/>
      <c r="P32" s="123">
        <v>22</v>
      </c>
      <c r="R32"/>
      <c r="S32" s="245"/>
      <c r="U32" s="245"/>
    </row>
    <row r="33" spans="1:21" s="122" customFormat="1" ht="10.5" customHeight="1">
      <c r="A33" s="37">
        <v>23</v>
      </c>
      <c r="B33" s="155"/>
      <c r="C33" s="156">
        <v>5.832</v>
      </c>
      <c r="D33" s="157">
        <f t="shared" si="0"/>
        <v>78.8255818750305</v>
      </c>
      <c r="E33" s="158"/>
      <c r="F33" s="156">
        <v>5.919</v>
      </c>
      <c r="G33" s="157">
        <f t="shared" si="1"/>
        <v>76.52538725014642</v>
      </c>
      <c r="H33" s="159"/>
      <c r="I33" s="155"/>
      <c r="J33" s="156">
        <v>5.848</v>
      </c>
      <c r="K33" s="157">
        <f t="shared" si="2"/>
        <v>78.39484179655341</v>
      </c>
      <c r="L33" s="155"/>
      <c r="M33" s="156">
        <v>5.877</v>
      </c>
      <c r="N33" s="157">
        <f t="shared" si="3"/>
        <v>77.62307346151889</v>
      </c>
      <c r="O33" s="160"/>
      <c r="P33" s="123">
        <v>23</v>
      </c>
      <c r="R33"/>
      <c r="S33" s="245"/>
      <c r="U33" s="245"/>
    </row>
    <row r="34" spans="1:21" s="122" customFormat="1" ht="10.5" customHeight="1">
      <c r="A34" s="37">
        <v>24</v>
      </c>
      <c r="B34" s="155"/>
      <c r="C34" s="156">
        <v>5.902</v>
      </c>
      <c r="D34" s="157">
        <f t="shared" si="0"/>
        <v>76.96686646790486</v>
      </c>
      <c r="E34" s="158"/>
      <c r="F34" s="156">
        <v>5.857</v>
      </c>
      <c r="G34" s="157">
        <f t="shared" si="1"/>
        <v>78.15410029363471</v>
      </c>
      <c r="H34" s="159"/>
      <c r="I34" s="155"/>
      <c r="J34" s="156">
        <v>5.85</v>
      </c>
      <c r="K34" s="157">
        <f t="shared" si="2"/>
        <v>78.34124764888237</v>
      </c>
      <c r="L34" s="155"/>
      <c r="M34" s="156">
        <v>5.804</v>
      </c>
      <c r="N34" s="157">
        <f t="shared" si="3"/>
        <v>79.58796648666561</v>
      </c>
      <c r="O34" s="160"/>
      <c r="P34" s="123">
        <v>24</v>
      </c>
      <c r="R34"/>
      <c r="S34" s="245"/>
      <c r="U34" s="245"/>
    </row>
    <row r="35" spans="1:21" s="122" customFormat="1" ht="10.5" customHeight="1">
      <c r="A35" s="37">
        <v>25</v>
      </c>
      <c r="B35" s="155"/>
      <c r="C35" s="156">
        <v>5.831</v>
      </c>
      <c r="D35" s="157">
        <f t="shared" si="0"/>
        <v>78.85262092186879</v>
      </c>
      <c r="E35" s="158"/>
      <c r="F35" s="156">
        <v>5.951</v>
      </c>
      <c r="G35" s="157">
        <f t="shared" si="1"/>
        <v>75.70460806788394</v>
      </c>
      <c r="H35" s="159"/>
      <c r="I35" s="155"/>
      <c r="J35" s="156">
        <v>5.876</v>
      </c>
      <c r="K35" s="157">
        <f t="shared" si="2"/>
        <v>77.6494960886653</v>
      </c>
      <c r="L35" s="155"/>
      <c r="M35" s="156">
        <v>5.824</v>
      </c>
      <c r="N35" s="157">
        <f t="shared" si="3"/>
        <v>79.04228440339345</v>
      </c>
      <c r="O35" s="160"/>
      <c r="P35" s="123">
        <v>25</v>
      </c>
      <c r="R35"/>
      <c r="S35" s="245"/>
      <c r="U35" s="245"/>
    </row>
    <row r="36" spans="1:21" s="122" customFormat="1" ht="10.5" customHeight="1">
      <c r="A36" s="37">
        <v>26</v>
      </c>
      <c r="B36" s="155"/>
      <c r="C36" s="156">
        <v>5.843</v>
      </c>
      <c r="D36" s="157">
        <f t="shared" si="0"/>
        <v>78.5290680228099</v>
      </c>
      <c r="E36" s="158"/>
      <c r="F36" s="156">
        <v>5.867</v>
      </c>
      <c r="G36" s="157">
        <f t="shared" si="1"/>
        <v>77.88790804727441</v>
      </c>
      <c r="H36" s="159"/>
      <c r="I36" s="155"/>
      <c r="J36" s="156">
        <v>5.854</v>
      </c>
      <c r="K36" s="157">
        <f t="shared" si="2"/>
        <v>78.23422409901256</v>
      </c>
      <c r="L36" s="155"/>
      <c r="M36" s="156">
        <v>5.904</v>
      </c>
      <c r="N36" s="157">
        <f t="shared" si="3"/>
        <v>76.91472972666196</v>
      </c>
      <c r="O36" s="160"/>
      <c r="P36" s="123">
        <v>26</v>
      </c>
      <c r="R36"/>
      <c r="S36" s="245"/>
      <c r="U36" s="245"/>
    </row>
    <row r="37" spans="1:21" s="122" customFormat="1" ht="10.5" customHeight="1">
      <c r="A37" s="37">
        <v>27</v>
      </c>
      <c r="B37" s="155"/>
      <c r="C37" s="156">
        <v>5.949</v>
      </c>
      <c r="D37" s="157">
        <f t="shared" si="0"/>
        <v>75.75551903353879</v>
      </c>
      <c r="E37" s="158"/>
      <c r="F37" s="156">
        <v>5.888</v>
      </c>
      <c r="G37" s="157">
        <f t="shared" si="1"/>
        <v>77.33331251707244</v>
      </c>
      <c r="H37" s="159"/>
      <c r="I37" s="155"/>
      <c r="J37" s="156">
        <v>5.849</v>
      </c>
      <c r="K37" s="157">
        <f t="shared" si="2"/>
        <v>78.36803785049862</v>
      </c>
      <c r="L37" s="155"/>
      <c r="M37" s="156">
        <v>5.862</v>
      </c>
      <c r="N37" s="157">
        <f t="shared" si="3"/>
        <v>78.02083388374665</v>
      </c>
      <c r="O37" s="160"/>
      <c r="P37" s="123">
        <v>27</v>
      </c>
      <c r="R37"/>
      <c r="S37" s="245"/>
      <c r="U37" s="245"/>
    </row>
    <row r="38" spans="1:21" s="122" customFormat="1" ht="10.5" customHeight="1">
      <c r="A38" s="37">
        <v>28</v>
      </c>
      <c r="B38" s="155"/>
      <c r="C38" s="156">
        <v>5.837</v>
      </c>
      <c r="D38" s="157">
        <f t="shared" si="0"/>
        <v>78.6905950312681</v>
      </c>
      <c r="E38" s="158"/>
      <c r="F38" s="156">
        <v>5.86</v>
      </c>
      <c r="G38" s="157">
        <f t="shared" si="1"/>
        <v>78.07409951379388</v>
      </c>
      <c r="H38" s="159"/>
      <c r="I38" s="155"/>
      <c r="J38" s="156">
        <v>5.88</v>
      </c>
      <c r="K38" s="157">
        <f t="shared" si="2"/>
        <v>77.54388644962391</v>
      </c>
      <c r="L38" s="155"/>
      <c r="M38" s="156">
        <v>5.877</v>
      </c>
      <c r="N38" s="157">
        <f t="shared" si="3"/>
        <v>77.62307346151889</v>
      </c>
      <c r="O38" s="160"/>
      <c r="P38" s="123">
        <v>28</v>
      </c>
      <c r="R38"/>
      <c r="S38" s="245"/>
      <c r="U38" s="245"/>
    </row>
    <row r="39" spans="1:21" s="122" customFormat="1" ht="10.5" customHeight="1">
      <c r="A39" s="37">
        <v>29</v>
      </c>
      <c r="B39" s="205"/>
      <c r="C39" s="156">
        <v>5.86</v>
      </c>
      <c r="D39" s="157">
        <f t="shared" si="0"/>
        <v>78.07409951379388</v>
      </c>
      <c r="E39" s="158"/>
      <c r="F39" s="156">
        <v>5.988</v>
      </c>
      <c r="G39" s="157">
        <f t="shared" si="1"/>
        <v>74.77193720729916</v>
      </c>
      <c r="H39" s="159" t="s">
        <v>57</v>
      </c>
      <c r="J39" s="156">
        <v>5.89</v>
      </c>
      <c r="K39" s="157">
        <f t="shared" si="2"/>
        <v>77.28080305498591</v>
      </c>
      <c r="L39" s="155"/>
      <c r="M39" s="156">
        <v>5.84</v>
      </c>
      <c r="N39" s="157">
        <f t="shared" si="3"/>
        <v>78.60976929489223</v>
      </c>
      <c r="O39" s="160"/>
      <c r="P39" s="123">
        <v>29</v>
      </c>
      <c r="R39"/>
      <c r="S39" s="245"/>
      <c r="U39" s="245"/>
    </row>
    <row r="40" spans="1:21" s="122" customFormat="1" ht="10.5" customHeight="1">
      <c r="A40" s="37">
        <v>30</v>
      </c>
      <c r="C40" s="156">
        <v>5.931</v>
      </c>
      <c r="D40" s="157">
        <f t="shared" si="0"/>
        <v>76.21603784566396</v>
      </c>
      <c r="E40" s="158"/>
      <c r="F40" s="156">
        <v>5.917</v>
      </c>
      <c r="G40" s="157">
        <f t="shared" si="1"/>
        <v>76.57712855174506</v>
      </c>
      <c r="H40" s="159"/>
      <c r="I40" s="155"/>
      <c r="J40" s="156">
        <v>5.867</v>
      </c>
      <c r="K40" s="157">
        <f t="shared" si="2"/>
        <v>77.88790804727441</v>
      </c>
      <c r="L40" s="155"/>
      <c r="M40" s="156">
        <v>5.819</v>
      </c>
      <c r="N40" s="157">
        <f t="shared" si="3"/>
        <v>79.1781775862591</v>
      </c>
      <c r="O40" s="160"/>
      <c r="P40" s="123">
        <v>30</v>
      </c>
      <c r="R40"/>
      <c r="S40" s="245"/>
      <c r="U40" s="245"/>
    </row>
    <row r="41" spans="1:21" s="122" customFormat="1" ht="10.5" customHeight="1">
      <c r="A41" s="37">
        <v>31</v>
      </c>
      <c r="B41" s="155"/>
      <c r="C41" s="156">
        <v>5.865</v>
      </c>
      <c r="D41" s="157">
        <f t="shared" si="0"/>
        <v>77.94103758737192</v>
      </c>
      <c r="E41" s="158"/>
      <c r="F41" s="156">
        <v>5.861</v>
      </c>
      <c r="G41" s="157">
        <f t="shared" si="1"/>
        <v>78.04745988266002</v>
      </c>
      <c r="H41" s="159"/>
      <c r="I41" s="155"/>
      <c r="J41" s="156">
        <v>5.876</v>
      </c>
      <c r="K41" s="157">
        <f t="shared" si="2"/>
        <v>77.6494960886653</v>
      </c>
      <c r="L41" s="155"/>
      <c r="M41" s="156">
        <v>5.857</v>
      </c>
      <c r="N41" s="157">
        <f t="shared" si="3"/>
        <v>78.15410029363471</v>
      </c>
      <c r="O41" s="160"/>
      <c r="P41" s="123">
        <v>31</v>
      </c>
      <c r="R41"/>
      <c r="S41" s="245"/>
      <c r="U41" s="245"/>
    </row>
    <row r="42" spans="1:21" s="122" customFormat="1" ht="10.5" customHeight="1">
      <c r="A42" s="37">
        <v>32</v>
      </c>
      <c r="B42" s="155"/>
      <c r="C42" s="156">
        <v>5.849</v>
      </c>
      <c r="D42" s="157">
        <f t="shared" si="0"/>
        <v>78.36803785049862</v>
      </c>
      <c r="E42" s="158"/>
      <c r="F42" s="156">
        <v>5.851</v>
      </c>
      <c r="G42" s="157">
        <f t="shared" si="1"/>
        <v>78.31447118230908</v>
      </c>
      <c r="H42" s="159"/>
      <c r="I42" s="155"/>
      <c r="J42" s="156">
        <v>5.878</v>
      </c>
      <c r="K42" s="157">
        <f t="shared" si="2"/>
        <v>77.59666431874439</v>
      </c>
      <c r="L42" s="155"/>
      <c r="M42" s="156">
        <v>5.896</v>
      </c>
      <c r="N42" s="157">
        <f t="shared" si="3"/>
        <v>77.12359515592398</v>
      </c>
      <c r="O42" s="160"/>
      <c r="P42" s="123">
        <v>32</v>
      </c>
      <c r="R42"/>
      <c r="S42" s="245"/>
      <c r="U42" s="245"/>
    </row>
    <row r="43" spans="1:21" s="122" customFormat="1" ht="10.5" customHeight="1">
      <c r="A43" s="37">
        <v>33</v>
      </c>
      <c r="B43" s="155"/>
      <c r="C43" s="156">
        <v>5.885</v>
      </c>
      <c r="D43" s="157">
        <f t="shared" si="0"/>
        <v>77.41217711211928</v>
      </c>
      <c r="E43" s="158"/>
      <c r="F43" s="156">
        <v>5.955</v>
      </c>
      <c r="G43" s="157">
        <f t="shared" si="1"/>
        <v>75.60293998055319</v>
      </c>
      <c r="H43" s="159"/>
      <c r="I43" s="155"/>
      <c r="J43" s="156">
        <v>5.815</v>
      </c>
      <c r="K43" s="157">
        <f t="shared" si="2"/>
        <v>79.28714461632276</v>
      </c>
      <c r="L43" s="155"/>
      <c r="M43" s="156">
        <v>5.909</v>
      </c>
      <c r="N43" s="157">
        <f t="shared" si="3"/>
        <v>76.78461940616977</v>
      </c>
      <c r="O43" s="160"/>
      <c r="P43" s="123">
        <v>33</v>
      </c>
      <c r="R43"/>
      <c r="S43" s="245"/>
      <c r="U43" s="245"/>
    </row>
    <row r="44" spans="1:21" s="122" customFormat="1" ht="10.5" customHeight="1">
      <c r="A44" s="37">
        <v>34</v>
      </c>
      <c r="B44" s="155"/>
      <c r="C44" s="156">
        <v>5.959</v>
      </c>
      <c r="D44" s="157">
        <f t="shared" si="0"/>
        <v>75.50147655969866</v>
      </c>
      <c r="E44" s="158"/>
      <c r="F44" s="156">
        <v>5.972</v>
      </c>
      <c r="G44" s="157">
        <f t="shared" si="1"/>
        <v>75.17312729733277</v>
      </c>
      <c r="H44" s="159"/>
      <c r="I44" s="155"/>
      <c r="J44" s="156">
        <v>5.881</v>
      </c>
      <c r="K44" s="157">
        <f t="shared" si="2"/>
        <v>77.51751770495363</v>
      </c>
      <c r="L44" s="155"/>
      <c r="M44" s="156">
        <v>5.851</v>
      </c>
      <c r="N44" s="157">
        <f t="shared" si="3"/>
        <v>78.31447118230908</v>
      </c>
      <c r="O44" s="160"/>
      <c r="P44" s="123">
        <v>34</v>
      </c>
      <c r="R44"/>
      <c r="S44" s="245"/>
      <c r="U44" s="245"/>
    </row>
    <row r="45" spans="1:21" s="122" customFormat="1" ht="10.5" customHeight="1">
      <c r="A45" s="37">
        <v>35</v>
      </c>
      <c r="B45" s="155"/>
      <c r="C45" s="156">
        <v>5.897</v>
      </c>
      <c r="D45" s="157">
        <f t="shared" si="0"/>
        <v>77.09744048204473</v>
      </c>
      <c r="E45" s="158"/>
      <c r="F45" s="156">
        <v>5.82</v>
      </c>
      <c r="G45" s="157">
        <f t="shared" si="1"/>
        <v>79.1509709280676</v>
      </c>
      <c r="H45" s="159"/>
      <c r="I45" s="155"/>
      <c r="J45" s="156">
        <v>5.846</v>
      </c>
      <c r="K45" s="157">
        <f t="shared" si="2"/>
        <v>78.44849095960059</v>
      </c>
      <c r="L45" s="155"/>
      <c r="M45" s="156">
        <v>5.796</v>
      </c>
      <c r="N45" s="157">
        <f t="shared" si="3"/>
        <v>79.80782264296515</v>
      </c>
      <c r="O45" s="160"/>
      <c r="P45" s="123">
        <v>35</v>
      </c>
      <c r="R45"/>
      <c r="S45" s="245"/>
      <c r="U45" s="245"/>
    </row>
    <row r="46" spans="1:21" s="122" customFormat="1" ht="10.5" customHeight="1">
      <c r="A46" s="37">
        <v>36</v>
      </c>
      <c r="B46" s="155"/>
      <c r="C46" s="156">
        <v>5.882</v>
      </c>
      <c r="D46" s="157">
        <f t="shared" si="0"/>
        <v>77.49116240800682</v>
      </c>
      <c r="E46" s="158"/>
      <c r="F46" s="156">
        <v>5.908</v>
      </c>
      <c r="G46" s="157">
        <f t="shared" si="1"/>
        <v>76.8106150452239</v>
      </c>
      <c r="H46" s="159"/>
      <c r="I46" s="155"/>
      <c r="J46" s="156">
        <v>5.883</v>
      </c>
      <c r="K46" s="157">
        <f t="shared" si="2"/>
        <v>77.46482054964078</v>
      </c>
      <c r="L46" s="155"/>
      <c r="M46" s="156">
        <v>5.803</v>
      </c>
      <c r="N46" s="157">
        <f t="shared" si="3"/>
        <v>79.61539878856854</v>
      </c>
      <c r="O46" s="160"/>
      <c r="P46" s="123">
        <v>36</v>
      </c>
      <c r="R46"/>
      <c r="S46" s="245"/>
      <c r="U46" s="245"/>
    </row>
    <row r="47" spans="1:21" s="122" customFormat="1" ht="10.5" customHeight="1">
      <c r="A47" s="37">
        <v>37</v>
      </c>
      <c r="B47" s="155"/>
      <c r="C47" s="156">
        <v>5.887</v>
      </c>
      <c r="D47" s="157">
        <f t="shared" si="0"/>
        <v>77.35958731940295</v>
      </c>
      <c r="E47" s="158"/>
      <c r="F47" s="156">
        <v>5.865</v>
      </c>
      <c r="G47" s="157">
        <f t="shared" si="1"/>
        <v>77.94103758737192</v>
      </c>
      <c r="H47" s="159"/>
      <c r="I47" s="155"/>
      <c r="J47" s="156">
        <v>5.908</v>
      </c>
      <c r="K47" s="157">
        <f t="shared" si="2"/>
        <v>76.8106150452239</v>
      </c>
      <c r="L47" s="155"/>
      <c r="M47" s="156">
        <v>5.822</v>
      </c>
      <c r="N47" s="157">
        <f t="shared" si="3"/>
        <v>79.09659966336353</v>
      </c>
      <c r="O47" s="160"/>
      <c r="P47" s="123">
        <v>37</v>
      </c>
      <c r="R47"/>
      <c r="S47" s="245"/>
      <c r="U47" s="245"/>
    </row>
    <row r="48" spans="1:21" s="122" customFormat="1" ht="10.5" customHeight="1">
      <c r="A48" s="37">
        <v>38</v>
      </c>
      <c r="B48" s="155"/>
      <c r="C48" s="156">
        <v>5.938</v>
      </c>
      <c r="D48" s="157">
        <f t="shared" si="0"/>
        <v>76.03644949943276</v>
      </c>
      <c r="E48" s="158"/>
      <c r="F48" s="156">
        <v>5.861</v>
      </c>
      <c r="G48" s="157">
        <f t="shared" si="1"/>
        <v>78.04745988266002</v>
      </c>
      <c r="H48" s="159"/>
      <c r="I48" s="155"/>
      <c r="J48" s="156">
        <v>5.86</v>
      </c>
      <c r="K48" s="157">
        <f t="shared" si="2"/>
        <v>78.07409951379388</v>
      </c>
      <c r="L48" s="155"/>
      <c r="M48" s="156">
        <v>5.835</v>
      </c>
      <c r="N48" s="157">
        <f t="shared" si="3"/>
        <v>78.74454812877926</v>
      </c>
      <c r="O48" s="160"/>
      <c r="P48" s="123">
        <v>38</v>
      </c>
      <c r="R48"/>
      <c r="S48" s="245"/>
      <c r="U48" s="245"/>
    </row>
    <row r="49" spans="1:21" s="122" customFormat="1" ht="10.5" customHeight="1">
      <c r="A49" s="37">
        <v>39</v>
      </c>
      <c r="B49" s="155"/>
      <c r="C49" s="156">
        <v>5.893</v>
      </c>
      <c r="D49" s="157">
        <f t="shared" si="0"/>
        <v>77.20213908208108</v>
      </c>
      <c r="E49" s="158"/>
      <c r="F49" s="156">
        <v>5.906</v>
      </c>
      <c r="G49" s="157">
        <f t="shared" si="1"/>
        <v>76.86264594300081</v>
      </c>
      <c r="H49" s="159"/>
      <c r="I49" s="155"/>
      <c r="J49" s="156">
        <v>5.844</v>
      </c>
      <c r="K49" s="157">
        <f t="shared" si="2"/>
        <v>78.5021952133487</v>
      </c>
      <c r="L49" s="155"/>
      <c r="M49" s="156">
        <v>5.814</v>
      </c>
      <c r="N49" s="157">
        <f t="shared" si="3"/>
        <v>79.31442152146768</v>
      </c>
      <c r="O49" s="160"/>
      <c r="P49" s="123">
        <v>39</v>
      </c>
      <c r="R49"/>
      <c r="S49" s="245"/>
      <c r="U49" s="245"/>
    </row>
    <row r="50" spans="1:21" s="122" customFormat="1" ht="10.5" customHeight="1">
      <c r="A50" s="37">
        <v>40</v>
      </c>
      <c r="B50" s="155"/>
      <c r="C50" s="156">
        <v>5.897</v>
      </c>
      <c r="D50" s="157">
        <f t="shared" si="0"/>
        <v>77.09744048204473</v>
      </c>
      <c r="E50" s="158"/>
      <c r="F50" s="156">
        <v>5.895</v>
      </c>
      <c r="G50" s="157">
        <f t="shared" si="1"/>
        <v>77.14976314119876</v>
      </c>
      <c r="H50" s="159"/>
      <c r="I50" s="155"/>
      <c r="J50" s="156">
        <v>5.908</v>
      </c>
      <c r="K50" s="157">
        <f t="shared" si="2"/>
        <v>76.8106150452239</v>
      </c>
      <c r="L50" s="155"/>
      <c r="M50" s="156">
        <v>5.841</v>
      </c>
      <c r="N50" s="157">
        <f t="shared" si="3"/>
        <v>78.5828550541257</v>
      </c>
      <c r="O50" s="160"/>
      <c r="P50" s="123">
        <v>40</v>
      </c>
      <c r="R50"/>
      <c r="S50" s="245"/>
      <c r="U50" s="245"/>
    </row>
    <row r="51" spans="1:21" s="122" customFormat="1" ht="10.5" customHeight="1">
      <c r="A51" s="37">
        <v>41</v>
      </c>
      <c r="B51" s="155"/>
      <c r="C51" s="156">
        <v>5.864</v>
      </c>
      <c r="D51" s="157">
        <f t="shared" si="0"/>
        <v>77.96762274539043</v>
      </c>
      <c r="E51" s="158"/>
      <c r="F51" s="156">
        <v>5.875</v>
      </c>
      <c r="G51" s="157">
        <f t="shared" si="1"/>
        <v>77.67593220936537</v>
      </c>
      <c r="H51" s="159"/>
      <c r="I51" s="155"/>
      <c r="J51" s="156">
        <v>5.87</v>
      </c>
      <c r="K51" s="157">
        <f t="shared" si="2"/>
        <v>77.80831553807442</v>
      </c>
      <c r="L51" s="155"/>
      <c r="M51" s="156">
        <v>5.809</v>
      </c>
      <c r="N51" s="157">
        <f t="shared" si="3"/>
        <v>79.45101741715561</v>
      </c>
      <c r="O51" s="160"/>
      <c r="P51" s="123">
        <v>41</v>
      </c>
      <c r="R51"/>
      <c r="S51" s="245"/>
      <c r="U51" s="245"/>
    </row>
    <row r="52" spans="1:21" s="122" customFormat="1" ht="10.5" customHeight="1">
      <c r="A52" s="37">
        <v>42</v>
      </c>
      <c r="B52" s="155"/>
      <c r="C52" s="156">
        <v>5.897</v>
      </c>
      <c r="D52" s="157">
        <f t="shared" si="0"/>
        <v>77.09744048204473</v>
      </c>
      <c r="E52" s="158"/>
      <c r="F52" s="156">
        <v>5.863</v>
      </c>
      <c r="G52" s="157">
        <f t="shared" si="1"/>
        <v>77.99422150775402</v>
      </c>
      <c r="H52" s="159"/>
      <c r="I52" s="155"/>
      <c r="J52" s="156">
        <v>5.863</v>
      </c>
      <c r="K52" s="157">
        <f t="shared" si="2"/>
        <v>77.99422150775402</v>
      </c>
      <c r="L52" s="155"/>
      <c r="M52" s="156">
        <v>5.86</v>
      </c>
      <c r="N52" s="157">
        <f t="shared" si="3"/>
        <v>78.07409951379388</v>
      </c>
      <c r="O52" s="160"/>
      <c r="P52" s="123">
        <v>42</v>
      </c>
      <c r="R52"/>
      <c r="S52" s="245"/>
      <c r="U52" s="245"/>
    </row>
    <row r="53" spans="1:21" s="122" customFormat="1" ht="10.5" customHeight="1">
      <c r="A53" s="37">
        <v>43</v>
      </c>
      <c r="B53" s="155"/>
      <c r="C53" s="156">
        <v>5.873</v>
      </c>
      <c r="D53" s="157">
        <f t="shared" si="0"/>
        <v>77.72884496819192</v>
      </c>
      <c r="E53" s="158"/>
      <c r="F53" s="156">
        <v>5.918</v>
      </c>
      <c r="G53" s="157">
        <f t="shared" si="1"/>
        <v>76.55125134366695</v>
      </c>
      <c r="H53" s="159"/>
      <c r="I53" s="155"/>
      <c r="J53" s="156">
        <v>5.861</v>
      </c>
      <c r="K53" s="157">
        <f t="shared" si="2"/>
        <v>78.04745988266002</v>
      </c>
      <c r="L53" s="155"/>
      <c r="M53" s="156">
        <v>5.831</v>
      </c>
      <c r="N53" s="157">
        <f t="shared" si="3"/>
        <v>78.85262092186879</v>
      </c>
      <c r="O53" s="160"/>
      <c r="P53" s="123">
        <v>43</v>
      </c>
      <c r="R53"/>
      <c r="S53" s="245"/>
      <c r="U53" s="245"/>
    </row>
    <row r="54" spans="1:21" s="122" customFormat="1" ht="10.5" customHeight="1">
      <c r="A54" s="37">
        <v>44</v>
      </c>
      <c r="B54" s="155"/>
      <c r="C54" s="156">
        <v>5.823</v>
      </c>
      <c r="D54" s="157">
        <f t="shared" si="0"/>
        <v>79.06943503759545</v>
      </c>
      <c r="E54" s="158"/>
      <c r="F54" s="156">
        <v>5.882</v>
      </c>
      <c r="G54" s="157">
        <f t="shared" si="1"/>
        <v>77.49116240800682</v>
      </c>
      <c r="H54" s="159"/>
      <c r="I54" s="155"/>
      <c r="J54" s="156">
        <v>5.855</v>
      </c>
      <c r="K54" s="157">
        <f t="shared" si="2"/>
        <v>78.20750247881668</v>
      </c>
      <c r="L54" s="155"/>
      <c r="M54" s="156">
        <v>5.801</v>
      </c>
      <c r="N54" s="157">
        <f t="shared" si="3"/>
        <v>79.67030595851521</v>
      </c>
      <c r="O54" s="160"/>
      <c r="P54" s="123">
        <v>44</v>
      </c>
      <c r="R54"/>
      <c r="S54" s="245"/>
      <c r="U54" s="245"/>
    </row>
    <row r="55" spans="1:21" s="122" customFormat="1" ht="10.5" customHeight="1">
      <c r="A55" s="37">
        <v>45</v>
      </c>
      <c r="B55" s="155"/>
      <c r="C55" s="156">
        <v>5.918</v>
      </c>
      <c r="D55" s="157">
        <f t="shared" si="0"/>
        <v>76.55125134366695</v>
      </c>
      <c r="E55" s="158"/>
      <c r="F55" s="156">
        <v>5.855</v>
      </c>
      <c r="G55" s="157">
        <f t="shared" si="1"/>
        <v>78.20750247881668</v>
      </c>
      <c r="H55" s="159"/>
      <c r="I55" s="155"/>
      <c r="J55" s="156">
        <v>5.865</v>
      </c>
      <c r="K55" s="157">
        <f t="shared" si="2"/>
        <v>77.94103758737192</v>
      </c>
      <c r="L55" s="155"/>
      <c r="M55" s="156">
        <v>5.883</v>
      </c>
      <c r="N55" s="157">
        <f t="shared" si="3"/>
        <v>77.46482054964078</v>
      </c>
      <c r="O55" s="160"/>
      <c r="P55" s="123">
        <v>45</v>
      </c>
      <c r="R55"/>
      <c r="S55" s="245"/>
      <c r="U55" s="245"/>
    </row>
    <row r="56" spans="1:21" s="122" customFormat="1" ht="10.5" customHeight="1">
      <c r="A56" s="37">
        <v>46</v>
      </c>
      <c r="B56" s="155"/>
      <c r="C56" s="156">
        <v>5.859</v>
      </c>
      <c r="D56" s="157">
        <f t="shared" si="0"/>
        <v>78.10075278645591</v>
      </c>
      <c r="E56" s="158"/>
      <c r="F56" s="156">
        <v>5.86</v>
      </c>
      <c r="G56" s="157">
        <f t="shared" si="1"/>
        <v>78.07409951379388</v>
      </c>
      <c r="H56" s="159"/>
      <c r="I56" s="155"/>
      <c r="J56" s="156">
        <v>5.876</v>
      </c>
      <c r="K56" s="157">
        <f t="shared" si="2"/>
        <v>77.6494960886653</v>
      </c>
      <c r="L56" s="155"/>
      <c r="M56" s="156">
        <v>5.797</v>
      </c>
      <c r="N56" s="157">
        <f t="shared" si="3"/>
        <v>79.78029083716982</v>
      </c>
      <c r="O56" s="160"/>
      <c r="P56" s="123">
        <v>46</v>
      </c>
      <c r="R56"/>
      <c r="S56" s="245"/>
      <c r="U56" s="245"/>
    </row>
    <row r="57" spans="1:21" s="122" customFormat="1" ht="10.5" customHeight="1">
      <c r="A57" s="37">
        <v>47</v>
      </c>
      <c r="B57" s="155"/>
      <c r="C57" s="156">
        <v>5.884</v>
      </c>
      <c r="D57" s="157">
        <f t="shared" si="0"/>
        <v>77.43849212072065</v>
      </c>
      <c r="E57" s="158"/>
      <c r="F57" s="156">
        <v>5.863</v>
      </c>
      <c r="G57" s="157">
        <f t="shared" si="1"/>
        <v>77.99422150775402</v>
      </c>
      <c r="H57" s="159"/>
      <c r="I57" s="155"/>
      <c r="J57" s="156">
        <v>5.863</v>
      </c>
      <c r="K57" s="157">
        <f t="shared" si="2"/>
        <v>77.99422150775402</v>
      </c>
      <c r="L57" s="155"/>
      <c r="M57" s="156">
        <v>5.834</v>
      </c>
      <c r="N57" s="157">
        <f t="shared" si="3"/>
        <v>78.77154548801487</v>
      </c>
      <c r="O57" s="160"/>
      <c r="P57" s="123">
        <v>47</v>
      </c>
      <c r="R57"/>
      <c r="S57" s="245"/>
      <c r="U57" s="245"/>
    </row>
    <row r="58" spans="1:21" s="122" customFormat="1" ht="10.5" customHeight="1">
      <c r="A58" s="37">
        <v>48</v>
      </c>
      <c r="B58" s="155"/>
      <c r="C58" s="156">
        <v>5.884</v>
      </c>
      <c r="D58" s="157">
        <f t="shared" si="0"/>
        <v>77.43849212072065</v>
      </c>
      <c r="E58" s="158"/>
      <c r="F58" s="156">
        <v>5.898</v>
      </c>
      <c r="G58" s="157">
        <f t="shared" si="1"/>
        <v>77.07129911053401</v>
      </c>
      <c r="H58" s="159"/>
      <c r="I58" s="155"/>
      <c r="J58" s="156">
        <v>5.876</v>
      </c>
      <c r="K58" s="157">
        <f t="shared" si="2"/>
        <v>77.6494960886653</v>
      </c>
      <c r="L58" s="155"/>
      <c r="M58" s="156">
        <v>5.841</v>
      </c>
      <c r="N58" s="157">
        <f t="shared" si="3"/>
        <v>78.5828550541257</v>
      </c>
      <c r="O58" s="160"/>
      <c r="P58" s="123">
        <v>48</v>
      </c>
      <c r="R58"/>
      <c r="S58" s="245"/>
      <c r="U58" s="245"/>
    </row>
    <row r="59" spans="1:21" s="122" customFormat="1" ht="10.5" customHeight="1">
      <c r="A59" s="37">
        <v>49</v>
      </c>
      <c r="B59" s="155"/>
      <c r="C59" s="156">
        <v>5.829</v>
      </c>
      <c r="D59" s="157">
        <f t="shared" si="0"/>
        <v>78.90674076991353</v>
      </c>
      <c r="E59" s="158"/>
      <c r="F59" s="156">
        <v>5.841</v>
      </c>
      <c r="G59" s="157">
        <f t="shared" si="1"/>
        <v>78.5828550541257</v>
      </c>
      <c r="H59" s="159"/>
      <c r="I59" s="155"/>
      <c r="J59" s="156">
        <v>5.873</v>
      </c>
      <c r="K59" s="157">
        <f t="shared" si="2"/>
        <v>77.72884496819192</v>
      </c>
      <c r="L59" s="155"/>
      <c r="M59" s="156">
        <v>5.821</v>
      </c>
      <c r="N59" s="157">
        <f t="shared" si="3"/>
        <v>79.12377829031304</v>
      </c>
      <c r="O59" s="160"/>
      <c r="P59" s="123">
        <v>49</v>
      </c>
      <c r="R59"/>
      <c r="S59" s="245"/>
      <c r="U59" s="245"/>
    </row>
    <row r="60" spans="1:21" s="122" customFormat="1" ht="10.5" customHeight="1">
      <c r="A60" s="37">
        <v>50</v>
      </c>
      <c r="B60" s="155"/>
      <c r="C60" s="156">
        <v>5.68</v>
      </c>
      <c r="D60" s="157">
        <f t="shared" si="0"/>
        <v>83.10086502132133</v>
      </c>
      <c r="E60" s="158"/>
      <c r="F60" s="156">
        <v>5.866</v>
      </c>
      <c r="G60" s="157">
        <f t="shared" si="1"/>
        <v>77.91446602442261</v>
      </c>
      <c r="H60" s="159"/>
      <c r="I60" s="155"/>
      <c r="J60" s="156">
        <v>5.876</v>
      </c>
      <c r="K60" s="157">
        <f t="shared" si="2"/>
        <v>77.6494960886653</v>
      </c>
      <c r="L60" s="155"/>
      <c r="M60" s="156">
        <v>5.838</v>
      </c>
      <c r="N60" s="157">
        <f t="shared" si="3"/>
        <v>78.66363927398315</v>
      </c>
      <c r="O60" s="160"/>
      <c r="P60" s="123">
        <v>50</v>
      </c>
      <c r="R60"/>
      <c r="S60" s="245"/>
      <c r="U60" s="245"/>
    </row>
    <row r="61" spans="1:21" s="122" customFormat="1" ht="10.5" customHeight="1">
      <c r="A61" s="37">
        <v>51</v>
      </c>
      <c r="B61" s="155"/>
      <c r="C61" s="156">
        <v>5.807</v>
      </c>
      <c r="D61" s="157">
        <f t="shared" si="0"/>
        <v>79.50575459597823</v>
      </c>
      <c r="E61" s="158"/>
      <c r="F61" s="156">
        <v>5.855</v>
      </c>
      <c r="G61" s="157">
        <f t="shared" si="1"/>
        <v>78.20750247881668</v>
      </c>
      <c r="H61" s="159"/>
      <c r="I61" s="155"/>
      <c r="J61" s="156">
        <v>5.848</v>
      </c>
      <c r="K61" s="157">
        <f t="shared" si="2"/>
        <v>78.39484179655341</v>
      </c>
      <c r="L61" s="155"/>
      <c r="M61" s="156">
        <v>5.843</v>
      </c>
      <c r="N61" s="157">
        <f t="shared" si="3"/>
        <v>78.5290680228099</v>
      </c>
      <c r="O61" s="160"/>
      <c r="P61" s="123">
        <v>51</v>
      </c>
      <c r="R61"/>
      <c r="S61" s="245"/>
      <c r="U61" s="245"/>
    </row>
    <row r="62" spans="1:21" s="122" customFormat="1" ht="10.5" customHeight="1">
      <c r="A62" s="37">
        <v>52</v>
      </c>
      <c r="B62" s="155"/>
      <c r="C62" s="156">
        <v>5.819</v>
      </c>
      <c r="D62" s="157">
        <f t="shared" si="0"/>
        <v>79.1781775862591</v>
      </c>
      <c r="E62" s="158"/>
      <c r="F62" s="156">
        <v>5.846</v>
      </c>
      <c r="G62" s="157">
        <f t="shared" si="1"/>
        <v>78.44849095960059</v>
      </c>
      <c r="H62" s="159"/>
      <c r="I62" s="155"/>
      <c r="J62" s="156">
        <v>5.854</v>
      </c>
      <c r="K62" s="157">
        <f t="shared" si="2"/>
        <v>78.23422409901256</v>
      </c>
      <c r="L62" s="155"/>
      <c r="M62" s="156">
        <v>5.833</v>
      </c>
      <c r="N62" s="157">
        <f t="shared" si="3"/>
        <v>78.79855673359022</v>
      </c>
      <c r="O62" s="160"/>
      <c r="P62" s="123">
        <v>52</v>
      </c>
      <c r="R62"/>
      <c r="S62" s="245"/>
      <c r="U62" s="245"/>
    </row>
    <row r="63" spans="1:21" s="122" customFormat="1" ht="10.5" customHeight="1">
      <c r="A63" s="37">
        <v>53</v>
      </c>
      <c r="B63" s="155"/>
      <c r="C63" s="156">
        <v>5.807</v>
      </c>
      <c r="D63" s="157">
        <f t="shared" si="0"/>
        <v>79.50575459597823</v>
      </c>
      <c r="E63" s="158"/>
      <c r="F63" s="156">
        <v>5.858</v>
      </c>
      <c r="G63" s="157">
        <f t="shared" si="1"/>
        <v>78.12741970996167</v>
      </c>
      <c r="H63" s="159"/>
      <c r="I63" s="155"/>
      <c r="J63" s="156">
        <v>5.877</v>
      </c>
      <c r="K63" s="157">
        <f t="shared" si="2"/>
        <v>77.62307346151889</v>
      </c>
      <c r="L63" s="155"/>
      <c r="M63" s="156">
        <v>5.81</v>
      </c>
      <c r="N63" s="157">
        <f t="shared" si="3"/>
        <v>79.42367002301442</v>
      </c>
      <c r="O63" s="160"/>
      <c r="P63" s="123">
        <v>53</v>
      </c>
      <c r="R63"/>
      <c r="S63" s="245"/>
      <c r="U63" s="245"/>
    </row>
    <row r="64" spans="1:21" s="122" customFormat="1" ht="10.5" customHeight="1">
      <c r="A64" s="37">
        <v>54</v>
      </c>
      <c r="B64" s="155"/>
      <c r="C64" s="156">
        <v>5.797</v>
      </c>
      <c r="D64" s="157">
        <f t="shared" si="0"/>
        <v>79.78029083716982</v>
      </c>
      <c r="E64" s="158"/>
      <c r="F64" s="156">
        <v>5.848</v>
      </c>
      <c r="G64" s="157">
        <f t="shared" si="1"/>
        <v>78.39484179655341</v>
      </c>
      <c r="H64" s="159"/>
      <c r="I64" s="155"/>
      <c r="J64" s="156">
        <v>5.868</v>
      </c>
      <c r="K64" s="157">
        <f t="shared" si="2"/>
        <v>77.86136364666716</v>
      </c>
      <c r="L64" s="155"/>
      <c r="M64" s="156">
        <v>5.81</v>
      </c>
      <c r="N64" s="157">
        <f t="shared" si="3"/>
        <v>79.42367002301442</v>
      </c>
      <c r="O64" s="160"/>
      <c r="P64" s="123">
        <v>54</v>
      </c>
      <c r="R64"/>
      <c r="S64" s="245"/>
      <c r="U64" s="245"/>
    </row>
    <row r="65" spans="1:21" s="122" customFormat="1" ht="10.5" customHeight="1">
      <c r="A65" s="37">
        <v>55</v>
      </c>
      <c r="B65" s="155"/>
      <c r="C65" s="156">
        <v>5.781</v>
      </c>
      <c r="D65" s="157">
        <f t="shared" si="0"/>
        <v>80.22251574931151</v>
      </c>
      <c r="E65" s="158"/>
      <c r="F65" s="156">
        <v>5.847</v>
      </c>
      <c r="G65" s="157">
        <f t="shared" si="1"/>
        <v>78.42165949645019</v>
      </c>
      <c r="H65" s="159"/>
      <c r="I65" s="155"/>
      <c r="J65" s="156">
        <v>5.849</v>
      </c>
      <c r="K65" s="157">
        <f t="shared" si="2"/>
        <v>78.36803785049862</v>
      </c>
      <c r="L65" s="155"/>
      <c r="M65" s="156">
        <v>5.782</v>
      </c>
      <c r="N65" s="157">
        <f t="shared" si="3"/>
        <v>80.19476909469866</v>
      </c>
      <c r="O65" s="160"/>
      <c r="P65" s="123">
        <v>55</v>
      </c>
      <c r="R65"/>
      <c r="S65" s="245"/>
      <c r="U65" s="245"/>
    </row>
    <row r="66" spans="1:21" s="122" customFormat="1" ht="10.5" customHeight="1">
      <c r="A66" s="37">
        <v>56</v>
      </c>
      <c r="B66" s="155"/>
      <c r="C66" s="156">
        <v>5.798</v>
      </c>
      <c r="D66" s="157">
        <f t="shared" si="0"/>
        <v>79.75277327564739</v>
      </c>
      <c r="E66" s="158"/>
      <c r="F66" s="156">
        <v>5.844</v>
      </c>
      <c r="G66" s="157">
        <f t="shared" si="1"/>
        <v>78.5021952133487</v>
      </c>
      <c r="H66" s="159"/>
      <c r="I66" s="155"/>
      <c r="J66" s="156">
        <v>5.858</v>
      </c>
      <c r="K66" s="157">
        <f t="shared" si="2"/>
        <v>78.12741970996167</v>
      </c>
      <c r="L66" s="155"/>
      <c r="M66" s="156">
        <v>5.791</v>
      </c>
      <c r="N66" s="157">
        <f t="shared" si="3"/>
        <v>79.9456956804866</v>
      </c>
      <c r="O66" s="160"/>
      <c r="P66" s="123">
        <v>56</v>
      </c>
      <c r="R66"/>
      <c r="S66" s="245"/>
      <c r="U66" s="245"/>
    </row>
    <row r="67" spans="1:21" s="122" customFormat="1" ht="10.5" customHeight="1">
      <c r="A67" s="37">
        <v>57</v>
      </c>
      <c r="B67" s="155"/>
      <c r="C67" s="156">
        <v>5.799</v>
      </c>
      <c r="D67" s="157">
        <f t="shared" si="0"/>
        <v>79.72526994857341</v>
      </c>
      <c r="E67" s="158"/>
      <c r="F67" s="156">
        <v>5.864</v>
      </c>
      <c r="G67" s="157">
        <f t="shared" si="1"/>
        <v>77.96762274539043</v>
      </c>
      <c r="H67" s="159"/>
      <c r="I67" s="155"/>
      <c r="J67" s="156">
        <v>5.811</v>
      </c>
      <c r="K67" s="157">
        <f t="shared" si="2"/>
        <v>79.39633674608591</v>
      </c>
      <c r="L67" s="155"/>
      <c r="M67" s="156">
        <v>5.817</v>
      </c>
      <c r="N67" s="157">
        <f t="shared" si="3"/>
        <v>79.23263300252205</v>
      </c>
      <c r="O67" s="160"/>
      <c r="P67" s="123">
        <v>57</v>
      </c>
      <c r="R67"/>
      <c r="S67" s="245"/>
      <c r="U67" s="245"/>
    </row>
    <row r="68" spans="1:21" s="122" customFormat="1" ht="10.5" customHeight="1">
      <c r="A68" s="37">
        <v>58</v>
      </c>
      <c r="B68" s="155"/>
      <c r="C68" s="156">
        <v>5.811</v>
      </c>
      <c r="D68" s="157">
        <f t="shared" si="0"/>
        <v>79.39633674608591</v>
      </c>
      <c r="E68" s="158"/>
      <c r="F68" s="156">
        <v>5.805</v>
      </c>
      <c r="G68" s="157">
        <f t="shared" si="1"/>
        <v>79.5605483604418</v>
      </c>
      <c r="H68" s="159"/>
      <c r="I68" s="155"/>
      <c r="J68" s="156">
        <v>5.837</v>
      </c>
      <c r="K68" s="157">
        <f t="shared" si="2"/>
        <v>78.6905950312681</v>
      </c>
      <c r="L68" s="155"/>
      <c r="M68" s="156">
        <v>5.768</v>
      </c>
      <c r="N68" s="157">
        <f t="shared" si="3"/>
        <v>80.58453653568704</v>
      </c>
      <c r="O68" s="160"/>
      <c r="P68" s="123">
        <v>58</v>
      </c>
      <c r="R68"/>
      <c r="S68" s="245"/>
      <c r="U68" s="245"/>
    </row>
    <row r="69" spans="1:21" s="122" customFormat="1" ht="10.5" customHeight="1">
      <c r="A69" s="37">
        <v>59</v>
      </c>
      <c r="B69" s="155"/>
      <c r="C69" s="156">
        <v>5.79</v>
      </c>
      <c r="D69" s="157">
        <f t="shared" si="0"/>
        <v>79.973313158709</v>
      </c>
      <c r="E69" s="158"/>
      <c r="F69" s="156">
        <v>5.825</v>
      </c>
      <c r="G69" s="157">
        <f t="shared" si="1"/>
        <v>79.01514775115038</v>
      </c>
      <c r="H69" s="159"/>
      <c r="I69" s="155"/>
      <c r="J69" s="156">
        <v>5.809</v>
      </c>
      <c r="K69" s="157">
        <f t="shared" si="2"/>
        <v>79.45101741715561</v>
      </c>
      <c r="L69" s="155"/>
      <c r="M69" s="156">
        <v>5.824</v>
      </c>
      <c r="N69" s="157">
        <f t="shared" si="3"/>
        <v>79.04228440339345</v>
      </c>
      <c r="O69" s="160"/>
      <c r="P69" s="123">
        <v>59</v>
      </c>
      <c r="R69"/>
      <c r="S69" s="245"/>
      <c r="U69" s="245"/>
    </row>
    <row r="70" spans="1:21" s="122" customFormat="1" ht="10.5" customHeight="1">
      <c r="A70" s="37">
        <v>60</v>
      </c>
      <c r="B70" s="155"/>
      <c r="C70" s="156">
        <v>5.814</v>
      </c>
      <c r="D70" s="157">
        <f t="shared" si="0"/>
        <v>79.31442152146768</v>
      </c>
      <c r="E70" s="158"/>
      <c r="F70" s="156">
        <v>5.813</v>
      </c>
      <c r="G70" s="157">
        <f t="shared" si="1"/>
        <v>79.3417125050151</v>
      </c>
      <c r="H70" s="159"/>
      <c r="I70" s="155"/>
      <c r="J70" s="156">
        <v>5.788</v>
      </c>
      <c r="K70" s="157">
        <f t="shared" si="2"/>
        <v>80.02859106489288</v>
      </c>
      <c r="L70" s="155"/>
      <c r="M70" s="156">
        <v>5.831</v>
      </c>
      <c r="N70" s="157">
        <f t="shared" si="3"/>
        <v>78.85262092186879</v>
      </c>
      <c r="O70" s="160"/>
      <c r="P70" s="123">
        <v>60</v>
      </c>
      <c r="R70"/>
      <c r="S70" s="245"/>
      <c r="U70" s="245"/>
    </row>
    <row r="71" spans="1:21" s="122" customFormat="1" ht="10.5" customHeight="1">
      <c r="A71" s="37">
        <v>61</v>
      </c>
      <c r="B71" s="155"/>
      <c r="C71" s="156">
        <v>5.785</v>
      </c>
      <c r="D71" s="157">
        <f t="shared" si="0"/>
        <v>80.11161544703283</v>
      </c>
      <c r="E71" s="158"/>
      <c r="F71" s="156">
        <v>5.826</v>
      </c>
      <c r="G71" s="157">
        <f t="shared" si="1"/>
        <v>78.98802507126737</v>
      </c>
      <c r="H71" s="159"/>
      <c r="I71" s="155"/>
      <c r="J71" s="156">
        <v>5.805</v>
      </c>
      <c r="K71" s="157">
        <f t="shared" si="2"/>
        <v>79.5605483604418</v>
      </c>
      <c r="L71" s="155"/>
      <c r="M71" s="156">
        <v>5.784</v>
      </c>
      <c r="N71" s="157">
        <f t="shared" si="3"/>
        <v>80.13931895350761</v>
      </c>
      <c r="O71" s="160"/>
      <c r="P71" s="123">
        <v>61</v>
      </c>
      <c r="R71"/>
      <c r="S71" s="245"/>
      <c r="U71" s="245"/>
    </row>
    <row r="72" spans="1:21" s="122" customFormat="1" ht="10.5" customHeight="1">
      <c r="A72" s="37">
        <v>62</v>
      </c>
      <c r="B72" s="155"/>
      <c r="C72" s="156">
        <v>5.797</v>
      </c>
      <c r="D72" s="157">
        <f t="shared" si="0"/>
        <v>79.78029083716982</v>
      </c>
      <c r="E72" s="158"/>
      <c r="F72" s="156">
        <v>5.852</v>
      </c>
      <c r="G72" s="157">
        <f t="shared" si="1"/>
        <v>78.2877084413913</v>
      </c>
      <c r="H72" s="159"/>
      <c r="I72" s="155"/>
      <c r="J72" s="156">
        <v>5.824</v>
      </c>
      <c r="K72" s="157">
        <f t="shared" si="2"/>
        <v>79.04228440339345</v>
      </c>
      <c r="L72" s="155"/>
      <c r="M72" s="156">
        <v>5.796</v>
      </c>
      <c r="N72" s="157">
        <f t="shared" si="3"/>
        <v>79.80782264296515</v>
      </c>
      <c r="O72" s="160"/>
      <c r="P72" s="123">
        <v>62</v>
      </c>
      <c r="R72"/>
      <c r="S72" s="245"/>
      <c r="U72" s="245"/>
    </row>
    <row r="73" spans="1:21" s="122" customFormat="1" ht="10.5" customHeight="1" thickBot="1">
      <c r="A73" s="124">
        <v>63</v>
      </c>
      <c r="B73" s="161"/>
      <c r="C73" s="162">
        <v>5.801</v>
      </c>
      <c r="D73" s="157">
        <f t="shared" si="0"/>
        <v>79.67030595851521</v>
      </c>
      <c r="E73" s="163"/>
      <c r="F73" s="162">
        <v>5.814</v>
      </c>
      <c r="G73" s="157">
        <f t="shared" si="1"/>
        <v>79.31442152146768</v>
      </c>
      <c r="H73" s="164"/>
      <c r="I73" s="161"/>
      <c r="J73" s="162">
        <v>5.842</v>
      </c>
      <c r="K73" s="157">
        <f t="shared" si="2"/>
        <v>78.5559546332516</v>
      </c>
      <c r="L73" s="161"/>
      <c r="M73" s="162">
        <v>5.798</v>
      </c>
      <c r="N73" s="165">
        <f t="shared" si="3"/>
        <v>79.75277327564739</v>
      </c>
      <c r="O73" s="166"/>
      <c r="P73" s="47">
        <v>63</v>
      </c>
      <c r="R73"/>
      <c r="S73" s="245"/>
      <c r="U73" s="245"/>
    </row>
    <row r="74" spans="1:21" ht="24.75" thickBot="1">
      <c r="A74" s="178" t="s">
        <v>0</v>
      </c>
      <c r="B74" s="179" t="s">
        <v>3</v>
      </c>
      <c r="C74" s="180" t="s">
        <v>5</v>
      </c>
      <c r="D74" s="180" t="s">
        <v>7</v>
      </c>
      <c r="E74" s="180" t="s">
        <v>4</v>
      </c>
      <c r="F74" s="180" t="s">
        <v>6</v>
      </c>
      <c r="G74" s="180" t="s">
        <v>8</v>
      </c>
      <c r="H74" s="181" t="s">
        <v>30</v>
      </c>
      <c r="I74" s="179" t="s">
        <v>3</v>
      </c>
      <c r="J74" s="180" t="s">
        <v>5</v>
      </c>
      <c r="K74" s="180" t="s">
        <v>7</v>
      </c>
      <c r="L74" s="180" t="s">
        <v>4</v>
      </c>
      <c r="M74" s="180" t="s">
        <v>6</v>
      </c>
      <c r="N74" s="180" t="s">
        <v>8</v>
      </c>
      <c r="O74" s="182" t="s">
        <v>30</v>
      </c>
      <c r="P74" s="183" t="s">
        <v>0</v>
      </c>
      <c r="Q74" s="176" t="s">
        <v>45</v>
      </c>
      <c r="S74" s="246"/>
      <c r="U74" s="246"/>
    </row>
    <row r="75" spans="1:21" ht="12.75">
      <c r="A75" s="75" t="s">
        <v>14</v>
      </c>
      <c r="B75" s="14"/>
      <c r="C75" s="15">
        <f>AVERAGE(C10:C73)</f>
        <v>5.835921875000001</v>
      </c>
      <c r="D75" s="15">
        <f>AVERAGE(D10:D73)</f>
        <v>78.74974223044413</v>
      </c>
      <c r="E75" s="14"/>
      <c r="F75" s="26">
        <f>AVERAGE(F10:F73)</f>
        <v>5.858578125000001</v>
      </c>
      <c r="G75" s="14">
        <f>AVERAGE(G10:G73)</f>
        <v>78.12763967969926</v>
      </c>
      <c r="H75" s="66"/>
      <c r="I75" s="14"/>
      <c r="J75" s="15">
        <f>AVERAGE(J10:J73)</f>
        <v>5.840406249999999</v>
      </c>
      <c r="K75" s="15">
        <f>AVERAGE(K10:K73)</f>
        <v>78.60724602501278</v>
      </c>
      <c r="L75" s="14"/>
      <c r="M75" s="14">
        <f>AVERAGE(M10:M73)</f>
        <v>5.823453125000001</v>
      </c>
      <c r="N75" s="14">
        <f>AVERAGE(N10:N73)</f>
        <v>79.07943524474301</v>
      </c>
      <c r="O75" s="126"/>
      <c r="P75" s="132" t="s">
        <v>14</v>
      </c>
      <c r="Q75" s="177" t="e">
        <f>Modul!$W$4</f>
        <v>#DIV/0!</v>
      </c>
      <c r="S75" s="246"/>
      <c r="U75" s="246"/>
    </row>
    <row r="76" spans="1:21" ht="12.75">
      <c r="A76" s="76" t="s">
        <v>10</v>
      </c>
      <c r="B76" s="16"/>
      <c r="C76" s="17">
        <f>STDEV(C10:C73)</f>
        <v>0.06562986754424656</v>
      </c>
      <c r="D76" s="17">
        <f>STDEV(D10:D73)</f>
        <v>1.8171570602271663</v>
      </c>
      <c r="E76" s="16"/>
      <c r="F76" s="27">
        <f>STDEV(F10:F73)</f>
        <v>0.04829696651128746</v>
      </c>
      <c r="G76" s="16">
        <f>STDEV(G10:G73)</f>
        <v>1.2846043399360516</v>
      </c>
      <c r="H76" s="67"/>
      <c r="I76" s="16"/>
      <c r="J76" s="17">
        <f>STDEV(J10:J73)</f>
        <v>0.035086613352186505</v>
      </c>
      <c r="K76" s="17">
        <f>STDEV(K10:K73)</f>
        <v>0.9489181468706397</v>
      </c>
      <c r="L76" s="16"/>
      <c r="M76" s="16">
        <f>STDEV(M10:M73)</f>
        <v>0.056185048479182764</v>
      </c>
      <c r="N76" s="16">
        <f>STDEV(N10:N73)</f>
        <v>1.5714009862775173</v>
      </c>
      <c r="O76" s="127"/>
      <c r="P76" s="133" t="s">
        <v>10</v>
      </c>
      <c r="S76" s="246"/>
      <c r="U76" s="246"/>
    </row>
    <row r="77" spans="1:21" ht="12.75">
      <c r="A77" s="77" t="s">
        <v>15</v>
      </c>
      <c r="B77" s="18">
        <f aca="true" t="shared" si="4" ref="B77:G77">MAX(B10:B73)</f>
        <v>0</v>
      </c>
      <c r="C77" s="19">
        <f t="shared" si="4"/>
        <v>5.959</v>
      </c>
      <c r="D77" s="19">
        <f t="shared" si="4"/>
        <v>86.01356737792287</v>
      </c>
      <c r="E77" s="18">
        <f t="shared" si="4"/>
        <v>0</v>
      </c>
      <c r="F77" s="28">
        <f t="shared" si="4"/>
        <v>5.988</v>
      </c>
      <c r="G77" s="18">
        <f t="shared" si="4"/>
        <v>80.8646842004581</v>
      </c>
      <c r="H77" s="68"/>
      <c r="I77" s="18"/>
      <c r="J77" s="19">
        <f>MAX(J10:J73)</f>
        <v>5.908</v>
      </c>
      <c r="K77" s="19">
        <f>MAX(K10:K73)</f>
        <v>81.5145943107375</v>
      </c>
      <c r="L77" s="18">
        <f>MAX(L10:L73)</f>
        <v>0</v>
      </c>
      <c r="M77" s="18">
        <f>MAX(M10:M73)</f>
        <v>5.909</v>
      </c>
      <c r="N77" s="18">
        <f>MAX(N10:N73)</f>
        <v>85.09658493540901</v>
      </c>
      <c r="O77" s="128"/>
      <c r="P77" s="134" t="s">
        <v>15</v>
      </c>
      <c r="S77" s="246"/>
      <c r="U77" s="246"/>
    </row>
    <row r="78" spans="1:21" ht="12.75">
      <c r="A78" s="77" t="s">
        <v>16</v>
      </c>
      <c r="B78" s="20"/>
      <c r="C78" s="19">
        <f>MIN(C10:C73)</f>
        <v>5.583</v>
      </c>
      <c r="D78" s="19">
        <f>MIN(D10:D73)</f>
        <v>75.50147655969866</v>
      </c>
      <c r="E78" s="18">
        <f>MIN(E10:E73)</f>
        <v>0</v>
      </c>
      <c r="F78" s="28">
        <f>MIN(F10:F73)</f>
        <v>5.758</v>
      </c>
      <c r="G78" s="18">
        <f>MIN(G10:G73)</f>
        <v>74.77193720729916</v>
      </c>
      <c r="H78" s="69"/>
      <c r="I78" s="20"/>
      <c r="J78" s="19">
        <f>MIN(J10:J73)</f>
        <v>5.735</v>
      </c>
      <c r="K78" s="19">
        <f>MIN(K10:K73)</f>
        <v>76.8106150452239</v>
      </c>
      <c r="L78" s="18">
        <f>MIN(L10:L73)</f>
        <v>0</v>
      </c>
      <c r="M78" s="18">
        <f>MIN(M10:M73)</f>
        <v>5.613</v>
      </c>
      <c r="N78" s="18">
        <f>MIN(N10:N73)</f>
        <v>76.78461940616977</v>
      </c>
      <c r="O78" s="129"/>
      <c r="P78" s="134" t="s">
        <v>16</v>
      </c>
      <c r="S78" s="246"/>
      <c r="U78" s="246"/>
    </row>
    <row r="79" spans="1:21" ht="12.75">
      <c r="A79" s="77" t="s">
        <v>31</v>
      </c>
      <c r="B79" s="20"/>
      <c r="C79" s="21"/>
      <c r="D79" s="22">
        <f>COUNTIF(D10:D73,"&lt;70")</f>
        <v>0</v>
      </c>
      <c r="E79" s="20"/>
      <c r="F79" s="20"/>
      <c r="G79" s="23">
        <f>COUNTIF(G10:G73,"&lt;70")</f>
        <v>0</v>
      </c>
      <c r="H79" s="69"/>
      <c r="I79" s="20"/>
      <c r="J79" s="21"/>
      <c r="K79" s="22">
        <f>COUNTIF(K10:K73,"&lt;70")</f>
        <v>0</v>
      </c>
      <c r="L79" s="20"/>
      <c r="M79" s="20"/>
      <c r="N79" s="23">
        <f>COUNTIF(N10:N73,"&lt;70")</f>
        <v>0</v>
      </c>
      <c r="O79" s="129"/>
      <c r="P79" s="134" t="s">
        <v>31</v>
      </c>
      <c r="S79" s="246"/>
      <c r="U79" s="246"/>
    </row>
    <row r="80" spans="1:21" ht="12.75">
      <c r="A80" s="77" t="s">
        <v>32</v>
      </c>
      <c r="B80" s="20"/>
      <c r="C80" s="21"/>
      <c r="D80" s="22">
        <f>COUNTIF(D10:D73,"&gt;80")</f>
        <v>8</v>
      </c>
      <c r="E80" s="20"/>
      <c r="F80" s="20"/>
      <c r="G80" s="23">
        <f>COUNTIF(G10:G73,"&gt;80")</f>
        <v>7</v>
      </c>
      <c r="H80" s="69"/>
      <c r="I80" s="20"/>
      <c r="J80" s="21"/>
      <c r="K80" s="22">
        <f>COUNTIF(K10:K73,"&gt;80")</f>
        <v>7</v>
      </c>
      <c r="L80" s="20"/>
      <c r="M80" s="20"/>
      <c r="N80" s="23">
        <f>COUNTIF(N10:N73,"&gt;80")</f>
        <v>7</v>
      </c>
      <c r="O80" s="129"/>
      <c r="P80" s="134" t="s">
        <v>32</v>
      </c>
      <c r="S80" s="246"/>
      <c r="U80" s="246"/>
    </row>
    <row r="81" spans="1:16" ht="12.75">
      <c r="A81" s="151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69"/>
      <c r="I81" s="20"/>
      <c r="J81" s="21"/>
      <c r="K81" s="21"/>
      <c r="L81" s="20"/>
      <c r="M81" s="20"/>
      <c r="N81" s="20"/>
      <c r="O81" s="129"/>
      <c r="P81" s="149" t="s">
        <v>33</v>
      </c>
    </row>
    <row r="82" spans="1:16" ht="12.75">
      <c r="A82" s="125" t="s">
        <v>39</v>
      </c>
      <c r="B82" s="24"/>
      <c r="C82" s="25"/>
      <c r="D82" s="25"/>
      <c r="E82" s="24"/>
      <c r="F82" s="24"/>
      <c r="G82" s="24"/>
      <c r="H82" s="70">
        <f>COUNTIF(H10:H73,"s")+COUNTIF(H10:H73,"s&amp;w")</f>
        <v>0</v>
      </c>
      <c r="I82" s="24"/>
      <c r="J82" s="25"/>
      <c r="K82" s="25"/>
      <c r="L82" s="24"/>
      <c r="M82" s="24"/>
      <c r="N82" s="24"/>
      <c r="O82" s="130">
        <f>COUNTIF(O10:O73,"s")</f>
        <v>0</v>
      </c>
      <c r="P82" s="150" t="s">
        <v>39</v>
      </c>
    </row>
    <row r="83" spans="1:16" ht="13.5" thickBot="1">
      <c r="A83" s="152" t="s">
        <v>34</v>
      </c>
      <c r="B83" s="24"/>
      <c r="C83" s="25"/>
      <c r="D83" s="25"/>
      <c r="E83" s="24"/>
      <c r="F83" s="24"/>
      <c r="G83" s="24"/>
      <c r="H83" s="71">
        <f>COUNTIF(H10:H73,"w")+COUNTIF(H10:H73,"s&amp;w")</f>
        <v>1</v>
      </c>
      <c r="I83" s="24"/>
      <c r="J83" s="25"/>
      <c r="K83" s="25"/>
      <c r="L83" s="24"/>
      <c r="M83" s="24"/>
      <c r="N83" s="24"/>
      <c r="O83" s="131">
        <f>COUNTIF(O10:O73,"w")</f>
        <v>0</v>
      </c>
      <c r="P83" s="135" t="s">
        <v>34</v>
      </c>
    </row>
    <row r="84" spans="1:16" ht="13.5" thickBot="1">
      <c r="A84" s="80" t="s">
        <v>9</v>
      </c>
      <c r="B84" s="207" t="s">
        <v>54</v>
      </c>
      <c r="C84" s="208"/>
      <c r="D84" s="208"/>
      <c r="E84" s="208"/>
      <c r="F84" s="208"/>
      <c r="G84" s="208"/>
      <c r="H84" s="209"/>
      <c r="I84" s="210" t="s">
        <v>56</v>
      </c>
      <c r="J84" s="208"/>
      <c r="K84" s="208"/>
      <c r="L84" s="208"/>
      <c r="M84" s="208"/>
      <c r="N84" s="208"/>
      <c r="O84" s="211"/>
      <c r="P84" s="136" t="s">
        <v>9</v>
      </c>
    </row>
    <row r="85" spans="1:16" ht="12.75">
      <c r="A85" s="79" t="s">
        <v>12</v>
      </c>
      <c r="B85" s="212" t="s">
        <v>55</v>
      </c>
      <c r="C85" s="213"/>
      <c r="N85" s="212" t="s">
        <v>55</v>
      </c>
      <c r="O85" s="213"/>
      <c r="P85" s="79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1"/>
  <sheetViews>
    <sheetView workbookViewId="0" topLeftCell="A62">
      <selection activeCell="L6" sqref="L6:M6"/>
    </sheetView>
  </sheetViews>
  <sheetFormatPr defaultColWidth="11.421875" defaultRowHeight="12.75"/>
  <cols>
    <col min="1" max="7" width="8.7109375" style="0" customWidth="1"/>
    <col min="8" max="8" width="5.7109375" style="0" customWidth="1"/>
    <col min="9" max="16" width="8.7109375" style="0" customWidth="1"/>
    <col min="21" max="21" width="11.57421875" style="0" bestFit="1" customWidth="1"/>
  </cols>
  <sheetData>
    <row r="2" spans="17:18" ht="12.75">
      <c r="Q2" s="173" t="s">
        <v>43</v>
      </c>
      <c r="R2" s="173" t="s">
        <v>44</v>
      </c>
    </row>
    <row r="3" spans="17:23" ht="12.75">
      <c r="Q3" s="174"/>
      <c r="R3" s="174"/>
      <c r="T3" s="195" t="e">
        <f>(R3-R4)/(Q4-Q3)</f>
        <v>#DIV/0!</v>
      </c>
      <c r="V3" s="195" t="e">
        <f>AVERAGE(T3:T46)</f>
        <v>#DIV/0!</v>
      </c>
      <c r="W3" s="175" t="e">
        <f>V3*60</f>
        <v>#DIV/0!</v>
      </c>
    </row>
    <row r="4" spans="17:23" ht="13.5" thickBot="1">
      <c r="Q4" s="174"/>
      <c r="R4" s="174"/>
      <c r="T4" s="195" t="e">
        <f aca="true" t="shared" si="0" ref="T4:T46">(R4-R5)/(Q5-Q4)</f>
        <v>#DIV/0!</v>
      </c>
      <c r="V4" s="196" t="e">
        <f>AVERAGE(T37:T46)</f>
        <v>#DIV/0!</v>
      </c>
      <c r="W4" s="197" t="e">
        <f>V4*60</f>
        <v>#DIV/0!</v>
      </c>
    </row>
    <row r="5" spans="1:23" ht="14.25" thickBot="1" thickTop="1">
      <c r="A5" s="233" t="s">
        <v>52</v>
      </c>
      <c r="B5" s="234"/>
      <c r="C5" s="145"/>
      <c r="D5" s="44" t="s">
        <v>20</v>
      </c>
      <c r="E5" s="43" t="s">
        <v>22</v>
      </c>
      <c r="F5" s="45" t="s">
        <v>21</v>
      </c>
      <c r="G5" s="41" t="s">
        <v>23</v>
      </c>
      <c r="I5" s="233" t="s">
        <v>53</v>
      </c>
      <c r="J5" s="234"/>
      <c r="K5" s="194"/>
      <c r="L5" s="44" t="s">
        <v>20</v>
      </c>
      <c r="M5" s="144" t="s">
        <v>40</v>
      </c>
      <c r="N5" s="45" t="s">
        <v>21</v>
      </c>
      <c r="O5" s="41" t="s">
        <v>23</v>
      </c>
      <c r="Q5" s="174"/>
      <c r="R5" s="174"/>
      <c r="T5" s="195" t="e">
        <f t="shared" si="0"/>
        <v>#DIV/0!</v>
      </c>
      <c r="V5" s="198"/>
      <c r="W5" s="199">
        <f>V5*60</f>
        <v>0</v>
      </c>
    </row>
    <row r="6" spans="1:20" ht="14.25" thickBot="1">
      <c r="A6" s="83" t="s">
        <v>9</v>
      </c>
      <c r="B6" s="243" t="s">
        <v>54</v>
      </c>
      <c r="C6" s="244"/>
      <c r="D6" s="243" t="s">
        <v>56</v>
      </c>
      <c r="E6" s="244"/>
      <c r="F6" s="81" t="s">
        <v>25</v>
      </c>
      <c r="G6" s="33" t="s">
        <v>26</v>
      </c>
      <c r="I6" s="84" t="s">
        <v>9</v>
      </c>
      <c r="J6" s="241" t="s">
        <v>54</v>
      </c>
      <c r="K6" s="242"/>
      <c r="L6" s="241" t="s">
        <v>56</v>
      </c>
      <c r="M6" s="242"/>
      <c r="N6" s="31" t="s">
        <v>25</v>
      </c>
      <c r="O6" s="49" t="s">
        <v>26</v>
      </c>
      <c r="Q6" s="174"/>
      <c r="R6" s="174"/>
      <c r="T6" s="195" t="e">
        <f t="shared" si="0"/>
        <v>#DIV/0!</v>
      </c>
    </row>
    <row r="7" spans="1:20" ht="15" thickBot="1">
      <c r="A7" s="50" t="s">
        <v>19</v>
      </c>
      <c r="B7" s="202"/>
      <c r="C7" s="202"/>
      <c r="D7" s="203"/>
      <c r="E7" s="85"/>
      <c r="F7" s="48"/>
      <c r="G7" s="33"/>
      <c r="I7" s="51"/>
      <c r="J7" s="239" t="s">
        <v>28</v>
      </c>
      <c r="K7" s="240"/>
      <c r="L7" s="239" t="s">
        <v>29</v>
      </c>
      <c r="M7" s="240"/>
      <c r="N7" s="184"/>
      <c r="O7" s="33"/>
      <c r="Q7" s="174"/>
      <c r="R7" s="174"/>
      <c r="T7" s="195" t="e">
        <f t="shared" si="0"/>
        <v>#DIV/0!</v>
      </c>
    </row>
    <row r="8" spans="1:20" ht="14.25" thickBot="1">
      <c r="A8" s="50"/>
      <c r="B8" s="228" t="s">
        <v>17</v>
      </c>
      <c r="C8" s="229"/>
      <c r="D8" s="229"/>
      <c r="E8" s="230"/>
      <c r="F8" s="32"/>
      <c r="G8" s="33"/>
      <c r="I8" s="50"/>
      <c r="J8" s="237" t="s">
        <v>24</v>
      </c>
      <c r="K8" s="238"/>
      <c r="L8" s="237" t="s">
        <v>24</v>
      </c>
      <c r="M8" s="238"/>
      <c r="N8" s="184"/>
      <c r="O8" s="33"/>
      <c r="Q8" s="174"/>
      <c r="R8" s="174"/>
      <c r="T8" s="195" t="e">
        <f t="shared" si="0"/>
        <v>#DIV/0!</v>
      </c>
    </row>
    <row r="9" spans="1:20" ht="14.25" thickBot="1">
      <c r="A9" s="46" t="s">
        <v>24</v>
      </c>
      <c r="B9" s="146" t="s">
        <v>46</v>
      </c>
      <c r="C9" s="147" t="s">
        <v>47</v>
      </c>
      <c r="D9" s="146" t="s">
        <v>48</v>
      </c>
      <c r="E9" s="148" t="s">
        <v>49</v>
      </c>
      <c r="F9" s="237" t="s">
        <v>18</v>
      </c>
      <c r="G9" s="232"/>
      <c r="I9" s="46" t="s">
        <v>27</v>
      </c>
      <c r="J9" s="86" t="s">
        <v>50</v>
      </c>
      <c r="K9" s="87" t="s">
        <v>41</v>
      </c>
      <c r="L9" s="86" t="s">
        <v>42</v>
      </c>
      <c r="M9" s="88" t="s">
        <v>51</v>
      </c>
      <c r="N9" s="231" t="s">
        <v>18</v>
      </c>
      <c r="O9" s="232"/>
      <c r="Q9" s="174"/>
      <c r="R9" s="174"/>
      <c r="T9" s="195" t="e">
        <f t="shared" si="0"/>
        <v>#DIV/0!</v>
      </c>
    </row>
    <row r="10" spans="1:20" ht="12.75">
      <c r="A10" s="34">
        <v>0</v>
      </c>
      <c r="B10" s="52"/>
      <c r="C10" s="53"/>
      <c r="D10" s="54"/>
      <c r="E10" s="53"/>
      <c r="F10" s="235"/>
      <c r="G10" s="236"/>
      <c r="I10" s="34">
        <v>5</v>
      </c>
      <c r="J10" s="52"/>
      <c r="K10" s="53"/>
      <c r="L10" s="54"/>
      <c r="M10" s="189"/>
      <c r="N10" s="35"/>
      <c r="O10" s="36"/>
      <c r="Q10" s="174"/>
      <c r="R10" s="174"/>
      <c r="T10" s="195" t="e">
        <f t="shared" si="0"/>
        <v>#DIV/0!</v>
      </c>
    </row>
    <row r="11" spans="1:20" ht="12.75">
      <c r="A11" s="37">
        <v>1</v>
      </c>
      <c r="B11" s="55"/>
      <c r="C11" s="56"/>
      <c r="D11" s="57"/>
      <c r="E11" s="56"/>
      <c r="F11" s="225"/>
      <c r="G11" s="226"/>
      <c r="I11" s="37">
        <v>6</v>
      </c>
      <c r="J11" s="55"/>
      <c r="K11" s="56"/>
      <c r="L11" s="57"/>
      <c r="M11" s="56"/>
      <c r="N11" s="185"/>
      <c r="O11" s="38"/>
      <c r="Q11" s="174"/>
      <c r="R11" s="174"/>
      <c r="T11" s="195" t="e">
        <f t="shared" si="0"/>
        <v>#DIV/0!</v>
      </c>
    </row>
    <row r="12" spans="1:20" ht="12.75">
      <c r="A12" s="37">
        <v>2</v>
      </c>
      <c r="B12" s="55"/>
      <c r="C12" s="56"/>
      <c r="D12" s="57"/>
      <c r="E12" s="56"/>
      <c r="F12" s="225"/>
      <c r="G12" s="226"/>
      <c r="I12" s="37">
        <v>10</v>
      </c>
      <c r="J12" s="55"/>
      <c r="K12" s="56"/>
      <c r="L12" s="57"/>
      <c r="M12" s="56"/>
      <c r="N12" s="185"/>
      <c r="O12" s="38"/>
      <c r="Q12" s="174"/>
      <c r="R12" s="174"/>
      <c r="T12" s="195" t="e">
        <f t="shared" si="0"/>
        <v>#DIV/0!</v>
      </c>
    </row>
    <row r="13" spans="1:20" ht="12.75">
      <c r="A13" s="37">
        <v>3</v>
      </c>
      <c r="B13" s="55"/>
      <c r="C13" s="56"/>
      <c r="D13" s="57"/>
      <c r="E13" s="56"/>
      <c r="F13" s="225"/>
      <c r="G13" s="226"/>
      <c r="I13" s="37">
        <v>15</v>
      </c>
      <c r="J13" s="55"/>
      <c r="K13" s="56"/>
      <c r="L13" s="57"/>
      <c r="M13" s="56"/>
      <c r="N13" s="185"/>
      <c r="O13" s="38"/>
      <c r="Q13" s="174"/>
      <c r="R13" s="174"/>
      <c r="T13" s="195" t="e">
        <f t="shared" si="0"/>
        <v>#DIV/0!</v>
      </c>
    </row>
    <row r="14" spans="1:20" ht="12.75">
      <c r="A14" s="37">
        <v>4</v>
      </c>
      <c r="B14" s="55"/>
      <c r="C14" s="56"/>
      <c r="D14" s="57"/>
      <c r="E14" s="56"/>
      <c r="F14" s="225"/>
      <c r="G14" s="226"/>
      <c r="I14" s="37">
        <v>20</v>
      </c>
      <c r="J14" s="55"/>
      <c r="K14" s="56"/>
      <c r="L14" s="57"/>
      <c r="M14" s="56"/>
      <c r="N14" s="185"/>
      <c r="O14" s="38"/>
      <c r="Q14" s="174"/>
      <c r="R14" s="174"/>
      <c r="T14" s="195" t="e">
        <f t="shared" si="0"/>
        <v>#DIV/0!</v>
      </c>
    </row>
    <row r="15" spans="1:20" ht="12.75">
      <c r="A15" s="37">
        <v>5</v>
      </c>
      <c r="B15" s="55"/>
      <c r="C15" s="56"/>
      <c r="D15" s="57"/>
      <c r="E15" s="56"/>
      <c r="F15" s="225"/>
      <c r="G15" s="226"/>
      <c r="I15" s="37">
        <v>25</v>
      </c>
      <c r="J15" s="55"/>
      <c r="K15" s="56"/>
      <c r="L15" s="57"/>
      <c r="M15" s="56"/>
      <c r="N15" s="185"/>
      <c r="O15" s="38"/>
      <c r="Q15" s="174"/>
      <c r="R15" s="174"/>
      <c r="T15" s="195" t="e">
        <f t="shared" si="0"/>
        <v>#DIV/0!</v>
      </c>
    </row>
    <row r="16" spans="1:20" ht="12.75">
      <c r="A16" s="37">
        <v>6</v>
      </c>
      <c r="B16" s="55"/>
      <c r="C16" s="56"/>
      <c r="D16" s="57"/>
      <c r="E16" s="56"/>
      <c r="F16" s="225"/>
      <c r="G16" s="226"/>
      <c r="I16" s="37">
        <v>30</v>
      </c>
      <c r="J16" s="55"/>
      <c r="K16" s="56"/>
      <c r="L16" s="57"/>
      <c r="M16" s="56"/>
      <c r="N16" s="185"/>
      <c r="O16" s="38"/>
      <c r="Q16" s="174"/>
      <c r="R16" s="174"/>
      <c r="T16" s="195" t="e">
        <f t="shared" si="0"/>
        <v>#DIV/0!</v>
      </c>
    </row>
    <row r="17" spans="1:20" ht="12.75">
      <c r="A17" s="37">
        <v>7</v>
      </c>
      <c r="B17" s="55"/>
      <c r="C17" s="56"/>
      <c r="D17" s="57"/>
      <c r="E17" s="56"/>
      <c r="F17" s="225"/>
      <c r="G17" s="226"/>
      <c r="I17" s="37">
        <v>35</v>
      </c>
      <c r="J17" s="55"/>
      <c r="K17" s="56"/>
      <c r="L17" s="57"/>
      <c r="M17" s="56"/>
      <c r="N17" s="185"/>
      <c r="O17" s="38"/>
      <c r="Q17" s="174"/>
      <c r="R17" s="174"/>
      <c r="T17" s="195" t="e">
        <f t="shared" si="0"/>
        <v>#DIV/0!</v>
      </c>
    </row>
    <row r="18" spans="1:20" ht="12.75">
      <c r="A18" s="37">
        <v>8</v>
      </c>
      <c r="B18" s="55"/>
      <c r="C18" s="56"/>
      <c r="D18" s="57"/>
      <c r="E18" s="56"/>
      <c r="F18" s="225"/>
      <c r="G18" s="226"/>
      <c r="I18" s="37">
        <v>40</v>
      </c>
      <c r="J18" s="55"/>
      <c r="K18" s="56"/>
      <c r="L18" s="57"/>
      <c r="M18" s="56"/>
      <c r="N18" s="186"/>
      <c r="O18" s="38"/>
      <c r="Q18" s="174"/>
      <c r="R18" s="174"/>
      <c r="T18" s="195" t="e">
        <f t="shared" si="0"/>
        <v>#DIV/0!</v>
      </c>
    </row>
    <row r="19" spans="1:20" ht="12.75">
      <c r="A19" s="37">
        <v>9</v>
      </c>
      <c r="B19" s="55"/>
      <c r="C19" s="56"/>
      <c r="D19" s="57"/>
      <c r="E19" s="56"/>
      <c r="F19" s="225"/>
      <c r="G19" s="226"/>
      <c r="I19" s="37">
        <v>45</v>
      </c>
      <c r="J19" s="55"/>
      <c r="K19" s="56"/>
      <c r="L19" s="57"/>
      <c r="M19" s="56"/>
      <c r="N19" s="186"/>
      <c r="O19" s="38"/>
      <c r="Q19" s="174"/>
      <c r="R19" s="174"/>
      <c r="T19" s="195" t="e">
        <f t="shared" si="0"/>
        <v>#DIV/0!</v>
      </c>
    </row>
    <row r="20" spans="1:20" ht="12.75">
      <c r="A20" s="37">
        <v>10</v>
      </c>
      <c r="B20" s="55"/>
      <c r="C20" s="56"/>
      <c r="D20" s="57"/>
      <c r="E20" s="56"/>
      <c r="F20" s="225"/>
      <c r="G20" s="226"/>
      <c r="I20" s="37">
        <v>50</v>
      </c>
      <c r="J20" s="55"/>
      <c r="K20" s="56"/>
      <c r="L20" s="57"/>
      <c r="M20" s="56"/>
      <c r="N20" s="185"/>
      <c r="O20" s="38"/>
      <c r="Q20" s="174"/>
      <c r="R20" s="174"/>
      <c r="T20" s="195" t="e">
        <f t="shared" si="0"/>
        <v>#DIV/0!</v>
      </c>
    </row>
    <row r="21" spans="1:20" ht="12.75">
      <c r="A21" s="37">
        <v>11</v>
      </c>
      <c r="B21" s="55"/>
      <c r="C21" s="56"/>
      <c r="D21" s="57"/>
      <c r="E21" s="56"/>
      <c r="F21" s="225"/>
      <c r="G21" s="226"/>
      <c r="I21" s="37">
        <v>55</v>
      </c>
      <c r="J21" s="55"/>
      <c r="K21" s="56"/>
      <c r="L21" s="57"/>
      <c r="M21" s="56"/>
      <c r="N21" s="4"/>
      <c r="O21" s="38"/>
      <c r="Q21" s="174"/>
      <c r="R21" s="174"/>
      <c r="T21" s="195" t="e">
        <f t="shared" si="0"/>
        <v>#DIV/0!</v>
      </c>
    </row>
    <row r="22" spans="1:20" ht="12.75">
      <c r="A22" s="37">
        <v>12</v>
      </c>
      <c r="B22" s="55"/>
      <c r="C22" s="56"/>
      <c r="D22" s="57"/>
      <c r="E22" s="56"/>
      <c r="F22" s="225"/>
      <c r="G22" s="226"/>
      <c r="I22" s="37">
        <v>60</v>
      </c>
      <c r="J22" s="55"/>
      <c r="K22" s="56"/>
      <c r="L22" s="57"/>
      <c r="M22" s="56"/>
      <c r="N22" s="186"/>
      <c r="O22" s="38"/>
      <c r="Q22" s="174"/>
      <c r="R22" s="174"/>
      <c r="T22" s="195" t="e">
        <f t="shared" si="0"/>
        <v>#DIV/0!</v>
      </c>
    </row>
    <row r="23" spans="1:20" ht="12.75">
      <c r="A23" s="37">
        <v>13</v>
      </c>
      <c r="B23" s="55"/>
      <c r="C23" s="56"/>
      <c r="D23" s="57"/>
      <c r="E23" s="56"/>
      <c r="F23" s="225"/>
      <c r="G23" s="226"/>
      <c r="I23" s="37">
        <v>65</v>
      </c>
      <c r="J23" s="55"/>
      <c r="K23" s="56"/>
      <c r="L23" s="57"/>
      <c r="M23" s="56"/>
      <c r="N23" s="186"/>
      <c r="O23" s="38"/>
      <c r="Q23" s="174"/>
      <c r="R23" s="174"/>
      <c r="T23" s="195" t="e">
        <f t="shared" si="0"/>
        <v>#DIV/0!</v>
      </c>
    </row>
    <row r="24" spans="1:20" ht="12.75">
      <c r="A24" s="37">
        <v>14</v>
      </c>
      <c r="B24" s="55"/>
      <c r="C24" s="56"/>
      <c r="D24" s="57"/>
      <c r="E24" s="56"/>
      <c r="F24" s="225"/>
      <c r="G24" s="226"/>
      <c r="I24" s="37">
        <v>70</v>
      </c>
      <c r="J24" s="55"/>
      <c r="K24" s="56"/>
      <c r="L24" s="57"/>
      <c r="M24" s="56"/>
      <c r="N24" s="186"/>
      <c r="O24" s="38"/>
      <c r="Q24" s="174"/>
      <c r="R24" s="174"/>
      <c r="T24" s="195" t="e">
        <f t="shared" si="0"/>
        <v>#DIV/0!</v>
      </c>
    </row>
    <row r="25" spans="1:20" ht="12.75">
      <c r="A25" s="37">
        <v>15</v>
      </c>
      <c r="B25" s="55"/>
      <c r="C25" s="56"/>
      <c r="D25" s="57"/>
      <c r="E25" s="56"/>
      <c r="F25" s="225"/>
      <c r="G25" s="226"/>
      <c r="I25" s="37">
        <v>75</v>
      </c>
      <c r="J25" s="55"/>
      <c r="K25" s="56"/>
      <c r="L25" s="57"/>
      <c r="M25" s="56"/>
      <c r="N25" s="186"/>
      <c r="O25" s="38"/>
      <c r="Q25" s="174"/>
      <c r="R25" s="174"/>
      <c r="T25" s="195" t="e">
        <f t="shared" si="0"/>
        <v>#DIV/0!</v>
      </c>
    </row>
    <row r="26" spans="1:20" ht="12.75">
      <c r="A26" s="37">
        <v>16</v>
      </c>
      <c r="B26" s="55"/>
      <c r="C26" s="56"/>
      <c r="D26" s="57"/>
      <c r="E26" s="56"/>
      <c r="F26" s="225"/>
      <c r="G26" s="226"/>
      <c r="I26" s="37">
        <v>80</v>
      </c>
      <c r="J26" s="55"/>
      <c r="K26" s="56"/>
      <c r="L26" s="57"/>
      <c r="M26" s="56"/>
      <c r="N26" s="185"/>
      <c r="O26" s="38"/>
      <c r="Q26" s="174"/>
      <c r="R26" s="174"/>
      <c r="T26" s="195" t="e">
        <f t="shared" si="0"/>
        <v>#DIV/0!</v>
      </c>
    </row>
    <row r="27" spans="1:20" ht="12.75">
      <c r="A27" s="37">
        <v>17</v>
      </c>
      <c r="B27" s="55"/>
      <c r="C27" s="56"/>
      <c r="D27" s="57"/>
      <c r="E27" s="56"/>
      <c r="F27" s="225"/>
      <c r="G27" s="226"/>
      <c r="I27" s="37">
        <v>85</v>
      </c>
      <c r="J27" s="55"/>
      <c r="K27" s="56"/>
      <c r="L27" s="57"/>
      <c r="M27" s="56"/>
      <c r="N27" s="4"/>
      <c r="O27" s="38"/>
      <c r="Q27" s="174"/>
      <c r="R27" s="174"/>
      <c r="T27" s="195" t="e">
        <f t="shared" si="0"/>
        <v>#DIV/0!</v>
      </c>
    </row>
    <row r="28" spans="1:20" ht="12.75">
      <c r="A28" s="37">
        <v>18</v>
      </c>
      <c r="B28" s="55"/>
      <c r="C28" s="56"/>
      <c r="D28" s="57"/>
      <c r="E28" s="56"/>
      <c r="F28" s="225"/>
      <c r="G28" s="226"/>
      <c r="I28" s="37">
        <v>86</v>
      </c>
      <c r="J28" s="55"/>
      <c r="K28" s="56"/>
      <c r="L28" s="57"/>
      <c r="M28" s="111"/>
      <c r="N28" s="185"/>
      <c r="O28" s="38"/>
      <c r="Q28" s="174"/>
      <c r="R28" s="174"/>
      <c r="T28" s="195" t="e">
        <f t="shared" si="0"/>
        <v>#DIV/0!</v>
      </c>
    </row>
    <row r="29" spans="1:20" ht="12.75">
      <c r="A29" s="37">
        <v>19</v>
      </c>
      <c r="B29" s="55"/>
      <c r="C29" s="56"/>
      <c r="D29" s="57"/>
      <c r="E29" s="56"/>
      <c r="F29" s="225"/>
      <c r="G29" s="226"/>
      <c r="I29" s="37">
        <v>90</v>
      </c>
      <c r="J29" s="55"/>
      <c r="K29" s="56"/>
      <c r="L29" s="109"/>
      <c r="M29" s="56"/>
      <c r="N29" s="4"/>
      <c r="O29" s="38"/>
      <c r="Q29" s="174"/>
      <c r="R29" s="174"/>
      <c r="T29" s="195" t="e">
        <f t="shared" si="0"/>
        <v>#DIV/0!</v>
      </c>
    </row>
    <row r="30" spans="1:20" ht="12.75">
      <c r="A30" s="37">
        <v>20</v>
      </c>
      <c r="B30" s="55"/>
      <c r="C30" s="56"/>
      <c r="D30" s="57"/>
      <c r="E30" s="56"/>
      <c r="F30" s="225"/>
      <c r="G30" s="226"/>
      <c r="I30" s="37">
        <v>95</v>
      </c>
      <c r="J30" s="55"/>
      <c r="K30" s="56"/>
      <c r="L30" s="57"/>
      <c r="M30" s="56"/>
      <c r="N30" s="185"/>
      <c r="O30" s="38"/>
      <c r="Q30" s="174"/>
      <c r="R30" s="174"/>
      <c r="T30" s="195" t="e">
        <f t="shared" si="0"/>
        <v>#DIV/0!</v>
      </c>
    </row>
    <row r="31" spans="1:20" ht="12.75">
      <c r="A31" s="37">
        <v>21</v>
      </c>
      <c r="B31" s="55"/>
      <c r="C31" s="56"/>
      <c r="D31" s="57"/>
      <c r="E31" s="56"/>
      <c r="F31" s="225"/>
      <c r="G31" s="226"/>
      <c r="I31" s="37">
        <v>100</v>
      </c>
      <c r="J31" s="55"/>
      <c r="K31" s="56"/>
      <c r="L31" s="110"/>
      <c r="M31" s="56"/>
      <c r="N31" s="4"/>
      <c r="O31" s="38"/>
      <c r="Q31" s="174"/>
      <c r="R31" s="174"/>
      <c r="T31" s="195" t="e">
        <f t="shared" si="0"/>
        <v>#DIV/0!</v>
      </c>
    </row>
    <row r="32" spans="1:20" ht="12.75">
      <c r="A32" s="37">
        <v>22</v>
      </c>
      <c r="B32" s="55"/>
      <c r="C32" s="56"/>
      <c r="D32" s="57"/>
      <c r="E32" s="56"/>
      <c r="F32" s="225"/>
      <c r="G32" s="226"/>
      <c r="I32" s="37">
        <v>105</v>
      </c>
      <c r="J32" s="55"/>
      <c r="K32" s="56"/>
      <c r="L32" s="57"/>
      <c r="M32" s="111"/>
      <c r="N32" s="186"/>
      <c r="O32" s="38"/>
      <c r="Q32" s="174"/>
      <c r="R32" s="201"/>
      <c r="T32" s="195" t="e">
        <f t="shared" si="0"/>
        <v>#DIV/0!</v>
      </c>
    </row>
    <row r="33" spans="1:20" ht="12.75">
      <c r="A33" s="37">
        <v>23</v>
      </c>
      <c r="B33" s="55"/>
      <c r="C33" s="56"/>
      <c r="D33" s="57"/>
      <c r="E33" s="56"/>
      <c r="F33" s="225"/>
      <c r="G33" s="226"/>
      <c r="I33" s="37">
        <v>110</v>
      </c>
      <c r="J33" s="55"/>
      <c r="K33" s="56"/>
      <c r="L33" s="57"/>
      <c r="M33" s="56"/>
      <c r="N33" s="186"/>
      <c r="O33" s="38"/>
      <c r="Q33" s="174"/>
      <c r="R33" s="201"/>
      <c r="T33" s="195" t="e">
        <f t="shared" si="0"/>
        <v>#DIV/0!</v>
      </c>
    </row>
    <row r="34" spans="1:20" ht="12.75">
      <c r="A34" s="37">
        <v>24</v>
      </c>
      <c r="B34" s="55"/>
      <c r="C34" s="56"/>
      <c r="D34" s="57"/>
      <c r="E34" s="56"/>
      <c r="F34" s="225"/>
      <c r="G34" s="226"/>
      <c r="I34" s="37">
        <v>115</v>
      </c>
      <c r="J34" s="55"/>
      <c r="K34" s="56"/>
      <c r="L34" s="57"/>
      <c r="M34" s="56"/>
      <c r="N34" s="186"/>
      <c r="O34" s="38"/>
      <c r="Q34" s="174"/>
      <c r="R34" s="201"/>
      <c r="T34" s="195" t="e">
        <f t="shared" si="0"/>
        <v>#DIV/0!</v>
      </c>
    </row>
    <row r="35" spans="1:20" ht="12.75">
      <c r="A35" s="37">
        <v>25</v>
      </c>
      <c r="B35" s="55"/>
      <c r="C35" s="56"/>
      <c r="D35" s="57"/>
      <c r="E35" s="56"/>
      <c r="F35" s="225"/>
      <c r="G35" s="226"/>
      <c r="I35" s="37">
        <v>120</v>
      </c>
      <c r="J35" s="55"/>
      <c r="K35" s="56"/>
      <c r="L35" s="57"/>
      <c r="M35" s="56"/>
      <c r="N35" s="186"/>
      <c r="O35" s="38"/>
      <c r="Q35" s="174"/>
      <c r="R35" s="201"/>
      <c r="T35" s="195" t="e">
        <f t="shared" si="0"/>
        <v>#DIV/0!</v>
      </c>
    </row>
    <row r="36" spans="1:20" ht="12.75">
      <c r="A36" s="37">
        <v>26</v>
      </c>
      <c r="B36" s="55"/>
      <c r="C36" s="56"/>
      <c r="D36" s="57"/>
      <c r="E36" s="56"/>
      <c r="F36" s="225"/>
      <c r="G36" s="226"/>
      <c r="I36" s="37">
        <v>125</v>
      </c>
      <c r="J36" s="55"/>
      <c r="K36" s="56"/>
      <c r="L36" s="57"/>
      <c r="M36" s="56"/>
      <c r="N36" s="185"/>
      <c r="O36" s="38"/>
      <c r="Q36" s="174"/>
      <c r="R36" s="201"/>
      <c r="T36" s="195" t="e">
        <f t="shared" si="0"/>
        <v>#DIV/0!</v>
      </c>
    </row>
    <row r="37" spans="1:20" ht="12.75">
      <c r="A37" s="37">
        <v>27</v>
      </c>
      <c r="B37" s="55"/>
      <c r="C37" s="56"/>
      <c r="D37" s="57"/>
      <c r="E37" s="56"/>
      <c r="F37" s="225"/>
      <c r="G37" s="226"/>
      <c r="I37" s="37">
        <v>130</v>
      </c>
      <c r="J37" s="55"/>
      <c r="K37" s="56"/>
      <c r="L37" s="57"/>
      <c r="M37" s="56"/>
      <c r="N37" s="186"/>
      <c r="O37" s="38"/>
      <c r="Q37" s="174"/>
      <c r="R37" s="201"/>
      <c r="T37" s="195" t="e">
        <f t="shared" si="0"/>
        <v>#DIV/0!</v>
      </c>
    </row>
    <row r="38" spans="1:20" ht="12.75">
      <c r="A38" s="37">
        <v>28</v>
      </c>
      <c r="B38" s="55"/>
      <c r="C38" s="56"/>
      <c r="D38" s="57"/>
      <c r="E38" s="56"/>
      <c r="F38" s="225"/>
      <c r="G38" s="226"/>
      <c r="I38" s="37">
        <v>135</v>
      </c>
      <c r="J38" s="55"/>
      <c r="K38" s="56"/>
      <c r="L38" s="57"/>
      <c r="M38" s="56"/>
      <c r="N38" s="186"/>
      <c r="O38" s="38"/>
      <c r="Q38" s="174"/>
      <c r="R38" s="201"/>
      <c r="T38" s="195" t="e">
        <f t="shared" si="0"/>
        <v>#DIV/0!</v>
      </c>
    </row>
    <row r="39" spans="1:20" ht="12.75">
      <c r="A39" s="37">
        <v>29</v>
      </c>
      <c r="B39" s="55"/>
      <c r="C39" s="56"/>
      <c r="D39" s="57"/>
      <c r="E39" s="56"/>
      <c r="F39" s="225"/>
      <c r="G39" s="226"/>
      <c r="I39" s="37">
        <v>140</v>
      </c>
      <c r="J39" s="55"/>
      <c r="K39" s="56"/>
      <c r="L39" s="57"/>
      <c r="M39" s="56"/>
      <c r="N39" s="185"/>
      <c r="O39" s="38"/>
      <c r="Q39" s="174"/>
      <c r="R39" s="201"/>
      <c r="T39" s="195" t="e">
        <f t="shared" si="0"/>
        <v>#DIV/0!</v>
      </c>
    </row>
    <row r="40" spans="1:20" ht="12.75">
      <c r="A40" s="37">
        <v>30</v>
      </c>
      <c r="B40" s="55"/>
      <c r="C40" s="56"/>
      <c r="D40" s="57"/>
      <c r="E40" s="56"/>
      <c r="F40" s="225"/>
      <c r="G40" s="226"/>
      <c r="I40" s="37">
        <v>145</v>
      </c>
      <c r="J40" s="55"/>
      <c r="K40" s="56"/>
      <c r="L40" s="57"/>
      <c r="M40" s="56"/>
      <c r="N40" s="186"/>
      <c r="O40" s="38"/>
      <c r="Q40" s="174"/>
      <c r="R40" s="201"/>
      <c r="T40" s="195" t="e">
        <f t="shared" si="0"/>
        <v>#DIV/0!</v>
      </c>
    </row>
    <row r="41" spans="1:20" ht="12.75">
      <c r="A41" s="37">
        <v>31</v>
      </c>
      <c r="B41" s="55"/>
      <c r="C41" s="56"/>
      <c r="D41" s="57"/>
      <c r="E41" s="56"/>
      <c r="F41" s="225"/>
      <c r="G41" s="226"/>
      <c r="I41" s="37">
        <v>150</v>
      </c>
      <c r="J41" s="55"/>
      <c r="K41" s="56"/>
      <c r="L41" s="57"/>
      <c r="M41" s="56"/>
      <c r="N41" s="185"/>
      <c r="O41" s="38"/>
      <c r="Q41" s="174"/>
      <c r="R41" s="201"/>
      <c r="T41" s="195" t="e">
        <f t="shared" si="0"/>
        <v>#DIV/0!</v>
      </c>
    </row>
    <row r="42" spans="1:20" ht="12.75">
      <c r="A42" s="37">
        <v>32</v>
      </c>
      <c r="B42" s="55"/>
      <c r="C42" s="56"/>
      <c r="D42" s="57"/>
      <c r="E42" s="56"/>
      <c r="F42" s="225"/>
      <c r="G42" s="226"/>
      <c r="I42" s="37">
        <v>155</v>
      </c>
      <c r="J42" s="55"/>
      <c r="K42" s="56"/>
      <c r="L42" s="57"/>
      <c r="M42" s="56"/>
      <c r="N42" s="185"/>
      <c r="O42" s="38"/>
      <c r="Q42" s="174"/>
      <c r="R42" s="201"/>
      <c r="T42" s="195" t="e">
        <f t="shared" si="0"/>
        <v>#DIV/0!</v>
      </c>
    </row>
    <row r="43" spans="1:20" ht="12.75">
      <c r="A43" s="37">
        <v>33</v>
      </c>
      <c r="B43" s="55"/>
      <c r="C43" s="56"/>
      <c r="D43" s="57"/>
      <c r="E43" s="56"/>
      <c r="F43" s="225"/>
      <c r="G43" s="226"/>
      <c r="I43" s="37">
        <v>160</v>
      </c>
      <c r="J43" s="55"/>
      <c r="K43" s="56"/>
      <c r="L43" s="57"/>
      <c r="M43" s="56"/>
      <c r="N43" s="185"/>
      <c r="O43" s="38"/>
      <c r="Q43" s="174"/>
      <c r="R43" s="201"/>
      <c r="T43" s="195" t="e">
        <f t="shared" si="0"/>
        <v>#DIV/0!</v>
      </c>
    </row>
    <row r="44" spans="1:20" ht="12.75">
      <c r="A44" s="37">
        <v>34</v>
      </c>
      <c r="B44" s="55"/>
      <c r="C44" s="59"/>
      <c r="D44" s="57"/>
      <c r="E44" s="56"/>
      <c r="F44" s="225"/>
      <c r="G44" s="226"/>
      <c r="I44" s="37">
        <v>165</v>
      </c>
      <c r="J44" s="55"/>
      <c r="K44" s="56"/>
      <c r="L44" s="57"/>
      <c r="M44" s="56"/>
      <c r="N44" s="185"/>
      <c r="O44" s="38"/>
      <c r="Q44" s="174"/>
      <c r="R44" s="201"/>
      <c r="T44" s="195" t="e">
        <f t="shared" si="0"/>
        <v>#DIV/0!</v>
      </c>
    </row>
    <row r="45" spans="1:20" ht="12.75">
      <c r="A45" s="37">
        <v>35</v>
      </c>
      <c r="B45" s="55"/>
      <c r="C45" s="56"/>
      <c r="D45" s="57"/>
      <c r="E45" s="56"/>
      <c r="F45" s="225"/>
      <c r="G45" s="226"/>
      <c r="I45" s="153">
        <v>166</v>
      </c>
      <c r="J45" s="154"/>
      <c r="K45" s="111"/>
      <c r="L45" s="110"/>
      <c r="M45" s="111"/>
      <c r="N45" s="185"/>
      <c r="O45" s="38"/>
      <c r="Q45" s="174"/>
      <c r="R45" s="201"/>
      <c r="T45" s="195" t="e">
        <f t="shared" si="0"/>
        <v>#DIV/0!</v>
      </c>
    </row>
    <row r="46" spans="1:20" ht="12.75">
      <c r="A46" s="37">
        <v>36</v>
      </c>
      <c r="B46" s="55"/>
      <c r="C46" s="56"/>
      <c r="D46" s="57"/>
      <c r="E46" s="56"/>
      <c r="F46" s="225"/>
      <c r="G46" s="226"/>
      <c r="I46" s="153">
        <v>166.5</v>
      </c>
      <c r="J46" s="154"/>
      <c r="K46" s="111"/>
      <c r="L46" s="110"/>
      <c r="M46" s="111"/>
      <c r="N46" s="185"/>
      <c r="O46" s="38"/>
      <c r="Q46" s="200"/>
      <c r="R46" s="201"/>
      <c r="T46" s="195" t="e">
        <f t="shared" si="0"/>
        <v>#DIV/0!</v>
      </c>
    </row>
    <row r="47" spans="1:18" ht="12.75">
      <c r="A47" s="37">
        <v>37</v>
      </c>
      <c r="B47" s="55"/>
      <c r="C47" s="56"/>
      <c r="D47" s="57"/>
      <c r="E47" s="56"/>
      <c r="F47" s="225"/>
      <c r="G47" s="226"/>
      <c r="I47" s="153">
        <v>167</v>
      </c>
      <c r="J47" s="154"/>
      <c r="K47" s="111"/>
      <c r="L47" s="110"/>
      <c r="M47" s="111"/>
      <c r="N47" s="4"/>
      <c r="O47" s="38"/>
      <c r="Q47" s="201"/>
      <c r="R47" s="201"/>
    </row>
    <row r="48" spans="1:15" ht="12.75">
      <c r="A48" s="37">
        <v>38</v>
      </c>
      <c r="B48" s="55"/>
      <c r="C48" s="56"/>
      <c r="D48" s="57"/>
      <c r="E48" s="56"/>
      <c r="F48" s="225"/>
      <c r="G48" s="226"/>
      <c r="I48" s="37">
        <v>170</v>
      </c>
      <c r="J48" s="55"/>
      <c r="K48" s="56"/>
      <c r="L48" s="57"/>
      <c r="M48" s="56"/>
      <c r="N48" s="185"/>
      <c r="O48" s="38"/>
    </row>
    <row r="49" spans="1:15" ht="12.75">
      <c r="A49" s="37">
        <v>39</v>
      </c>
      <c r="B49" s="55"/>
      <c r="C49" s="56"/>
      <c r="D49" s="57"/>
      <c r="E49" s="56"/>
      <c r="F49" s="225"/>
      <c r="G49" s="226"/>
      <c r="I49" s="37">
        <v>175</v>
      </c>
      <c r="J49" s="55"/>
      <c r="K49" s="56"/>
      <c r="L49" s="57"/>
      <c r="M49" s="56"/>
      <c r="N49" s="185"/>
      <c r="O49" s="38"/>
    </row>
    <row r="50" spans="1:15" ht="12.75">
      <c r="A50" s="37">
        <v>40</v>
      </c>
      <c r="B50" s="55"/>
      <c r="C50" s="56"/>
      <c r="D50" s="57"/>
      <c r="E50" s="56"/>
      <c r="F50" s="225"/>
      <c r="G50" s="226"/>
      <c r="I50" s="37">
        <v>180</v>
      </c>
      <c r="J50" s="55"/>
      <c r="K50" s="56"/>
      <c r="L50" s="57"/>
      <c r="M50" s="56"/>
      <c r="N50" s="185"/>
      <c r="O50" s="38"/>
    </row>
    <row r="51" spans="1:15" ht="12.75">
      <c r="A51" s="37">
        <v>41</v>
      </c>
      <c r="B51" s="55"/>
      <c r="C51" s="56"/>
      <c r="D51" s="57"/>
      <c r="E51" s="56"/>
      <c r="F51" s="225"/>
      <c r="G51" s="226"/>
      <c r="I51" s="37">
        <v>185</v>
      </c>
      <c r="J51" s="55"/>
      <c r="K51" s="56"/>
      <c r="L51" s="57"/>
      <c r="M51" s="56"/>
      <c r="N51" s="185"/>
      <c r="O51" s="38"/>
    </row>
    <row r="52" spans="1:15" ht="12.75">
      <c r="A52" s="37">
        <v>42</v>
      </c>
      <c r="B52" s="55"/>
      <c r="C52" s="56"/>
      <c r="D52" s="57"/>
      <c r="E52" s="56"/>
      <c r="F52" s="225"/>
      <c r="G52" s="226"/>
      <c r="I52" s="37">
        <v>190</v>
      </c>
      <c r="J52" s="55"/>
      <c r="K52" s="56"/>
      <c r="L52" s="57"/>
      <c r="M52" s="56"/>
      <c r="N52" s="4"/>
      <c r="O52" s="38"/>
    </row>
    <row r="53" spans="1:15" ht="12.75">
      <c r="A53" s="37">
        <v>43</v>
      </c>
      <c r="B53" s="55"/>
      <c r="C53" s="56"/>
      <c r="D53" s="57"/>
      <c r="E53" s="56"/>
      <c r="F53" s="225"/>
      <c r="G53" s="226"/>
      <c r="I53" s="37">
        <v>195</v>
      </c>
      <c r="J53" s="55"/>
      <c r="K53" s="56"/>
      <c r="L53" s="57"/>
      <c r="M53" s="56"/>
      <c r="N53" s="185"/>
      <c r="O53" s="38"/>
    </row>
    <row r="54" spans="1:15" ht="12.75">
      <c r="A54" s="37">
        <v>44</v>
      </c>
      <c r="B54" s="55"/>
      <c r="C54" s="56"/>
      <c r="D54" s="57"/>
      <c r="E54" s="56"/>
      <c r="F54" s="225"/>
      <c r="G54" s="226"/>
      <c r="I54" s="37">
        <v>200</v>
      </c>
      <c r="J54" s="55"/>
      <c r="K54" s="56"/>
      <c r="L54" s="57"/>
      <c r="M54" s="56"/>
      <c r="N54" s="185"/>
      <c r="O54" s="38"/>
    </row>
    <row r="55" spans="1:15" ht="12.75">
      <c r="A55" s="37">
        <v>45</v>
      </c>
      <c r="B55" s="55"/>
      <c r="C55" s="56"/>
      <c r="D55" s="58"/>
      <c r="E55" s="56"/>
      <c r="F55" s="225"/>
      <c r="G55" s="226"/>
      <c r="I55" s="37">
        <v>205</v>
      </c>
      <c r="J55" s="55"/>
      <c r="K55" s="56"/>
      <c r="L55" s="109"/>
      <c r="M55" s="56"/>
      <c r="N55" s="185"/>
      <c r="O55" s="38"/>
    </row>
    <row r="56" spans="1:15" ht="12.75">
      <c r="A56" s="37">
        <v>46</v>
      </c>
      <c r="B56" s="55"/>
      <c r="C56" s="56"/>
      <c r="D56" s="57"/>
      <c r="E56" s="56"/>
      <c r="F56" s="225"/>
      <c r="G56" s="226"/>
      <c r="I56" s="37">
        <v>210</v>
      </c>
      <c r="J56" s="55"/>
      <c r="K56" s="56"/>
      <c r="L56" s="57"/>
      <c r="M56" s="56"/>
      <c r="N56" s="185"/>
      <c r="O56" s="38"/>
    </row>
    <row r="57" spans="1:15" ht="12.75">
      <c r="A57" s="37">
        <v>47</v>
      </c>
      <c r="B57" s="55"/>
      <c r="C57" s="56"/>
      <c r="D57" s="57"/>
      <c r="E57" s="56"/>
      <c r="F57" s="225"/>
      <c r="G57" s="226"/>
      <c r="I57" s="37">
        <v>215</v>
      </c>
      <c r="J57" s="55"/>
      <c r="K57" s="56"/>
      <c r="L57" s="109"/>
      <c r="M57" s="56"/>
      <c r="N57" s="185"/>
      <c r="O57" s="38"/>
    </row>
    <row r="58" spans="1:15" ht="12.75">
      <c r="A58" s="37">
        <v>48</v>
      </c>
      <c r="B58" s="55"/>
      <c r="C58" s="56"/>
      <c r="D58" s="57"/>
      <c r="E58" s="56"/>
      <c r="F58" s="225"/>
      <c r="G58" s="226"/>
      <c r="I58" s="37">
        <v>220</v>
      </c>
      <c r="J58" s="55"/>
      <c r="K58" s="56"/>
      <c r="L58" s="57"/>
      <c r="M58" s="56"/>
      <c r="N58" s="185"/>
      <c r="O58" s="38"/>
    </row>
    <row r="59" spans="1:15" ht="12.75">
      <c r="A59" s="37">
        <v>49</v>
      </c>
      <c r="B59" s="55"/>
      <c r="C59" s="56"/>
      <c r="D59" s="57"/>
      <c r="E59" s="56"/>
      <c r="F59" s="225"/>
      <c r="G59" s="226"/>
      <c r="I59" s="37">
        <v>225</v>
      </c>
      <c r="J59" s="55"/>
      <c r="K59" s="56"/>
      <c r="L59" s="57"/>
      <c r="M59" s="56"/>
      <c r="N59" s="185"/>
      <c r="O59" s="38"/>
    </row>
    <row r="60" spans="1:15" ht="12.75">
      <c r="A60" s="37">
        <v>50</v>
      </c>
      <c r="B60" s="55"/>
      <c r="C60" s="56"/>
      <c r="D60" s="57"/>
      <c r="E60" s="56"/>
      <c r="F60" s="225"/>
      <c r="G60" s="226"/>
      <c r="I60" s="37">
        <v>230</v>
      </c>
      <c r="J60" s="55"/>
      <c r="K60" s="56"/>
      <c r="L60" s="110"/>
      <c r="M60" s="111"/>
      <c r="N60" s="185"/>
      <c r="O60" s="38"/>
    </row>
    <row r="61" spans="1:15" ht="12.75">
      <c r="A61" s="37">
        <v>51</v>
      </c>
      <c r="B61" s="55"/>
      <c r="C61" s="56"/>
      <c r="D61" s="57"/>
      <c r="E61" s="56"/>
      <c r="F61" s="225"/>
      <c r="G61" s="226"/>
      <c r="I61" s="37">
        <v>235</v>
      </c>
      <c r="J61" s="55"/>
      <c r="K61" s="56"/>
      <c r="L61" s="57"/>
      <c r="M61" s="56"/>
      <c r="N61" s="185"/>
      <c r="O61" s="38"/>
    </row>
    <row r="62" spans="1:15" ht="12.75">
      <c r="A62" s="37">
        <v>52</v>
      </c>
      <c r="B62" s="55"/>
      <c r="C62" s="56"/>
      <c r="D62" s="57"/>
      <c r="E62" s="56"/>
      <c r="F62" s="225"/>
      <c r="G62" s="226"/>
      <c r="I62" s="37">
        <v>240</v>
      </c>
      <c r="J62" s="55"/>
      <c r="K62" s="56"/>
      <c r="L62" s="110"/>
      <c r="M62" s="111"/>
      <c r="N62" s="185"/>
      <c r="O62" s="38"/>
    </row>
    <row r="63" spans="1:15" ht="12.75">
      <c r="A63" s="37">
        <v>53</v>
      </c>
      <c r="B63" s="55"/>
      <c r="C63" s="56"/>
      <c r="D63" s="57"/>
      <c r="E63" s="56"/>
      <c r="F63" s="225"/>
      <c r="G63" s="226"/>
      <c r="I63" s="37">
        <v>245</v>
      </c>
      <c r="J63" s="55"/>
      <c r="K63" s="56"/>
      <c r="L63" s="57"/>
      <c r="M63" s="56"/>
      <c r="N63" s="185"/>
      <c r="O63" s="38"/>
    </row>
    <row r="64" spans="1:15" ht="12.75">
      <c r="A64" s="37">
        <v>54</v>
      </c>
      <c r="B64" s="55"/>
      <c r="C64" s="56"/>
      <c r="D64" s="57"/>
      <c r="E64" s="56"/>
      <c r="F64" s="225"/>
      <c r="G64" s="226"/>
      <c r="I64" s="153">
        <v>247</v>
      </c>
      <c r="J64" s="154"/>
      <c r="K64" s="111"/>
      <c r="L64" s="110"/>
      <c r="M64" s="111"/>
      <c r="N64" s="187"/>
      <c r="O64" s="38"/>
    </row>
    <row r="65" spans="1:15" ht="12.75">
      <c r="A65" s="37">
        <v>55</v>
      </c>
      <c r="B65" s="55"/>
      <c r="C65" s="56"/>
      <c r="D65" s="57"/>
      <c r="E65" s="56"/>
      <c r="F65" s="225"/>
      <c r="G65" s="226"/>
      <c r="I65" s="37"/>
      <c r="J65" s="55"/>
      <c r="K65" s="56"/>
      <c r="L65" s="60"/>
      <c r="M65" s="61"/>
      <c r="N65" s="187"/>
      <c r="O65" s="38"/>
    </row>
    <row r="66" spans="1:15" ht="12.75">
      <c r="A66" s="37">
        <v>56</v>
      </c>
      <c r="B66" s="55"/>
      <c r="C66" s="56"/>
      <c r="D66" s="57"/>
      <c r="E66" s="56"/>
      <c r="F66" s="225"/>
      <c r="G66" s="226"/>
      <c r="I66" s="37"/>
      <c r="J66" s="55"/>
      <c r="K66" s="56"/>
      <c r="L66" s="60"/>
      <c r="M66" s="61"/>
      <c r="N66" s="4"/>
      <c r="O66" s="38"/>
    </row>
    <row r="67" spans="1:15" ht="12.75">
      <c r="A67" s="37">
        <v>57</v>
      </c>
      <c r="B67" s="55"/>
      <c r="C67" s="56"/>
      <c r="D67" s="57"/>
      <c r="E67" s="56"/>
      <c r="F67" s="225"/>
      <c r="G67" s="226"/>
      <c r="I67" s="37"/>
      <c r="J67" s="55"/>
      <c r="K67" s="56"/>
      <c r="L67" s="60"/>
      <c r="M67" s="61"/>
      <c r="N67" s="185"/>
      <c r="O67" s="38"/>
    </row>
    <row r="68" spans="1:15" ht="12.75">
      <c r="A68" s="37">
        <v>58</v>
      </c>
      <c r="B68" s="55"/>
      <c r="C68" s="56"/>
      <c r="D68" s="57"/>
      <c r="E68" s="114"/>
      <c r="F68" s="225"/>
      <c r="G68" s="226"/>
      <c r="I68" s="37"/>
      <c r="J68" s="55"/>
      <c r="K68" s="56"/>
      <c r="L68" s="60"/>
      <c r="M68" s="61"/>
      <c r="N68" s="185"/>
      <c r="O68" s="38"/>
    </row>
    <row r="69" spans="1:15" ht="12.75">
      <c r="A69" s="37">
        <v>59</v>
      </c>
      <c r="B69" s="55"/>
      <c r="C69" s="56"/>
      <c r="D69" s="57"/>
      <c r="E69" s="56"/>
      <c r="F69" s="225"/>
      <c r="G69" s="226"/>
      <c r="I69" s="37"/>
      <c r="J69" s="55"/>
      <c r="K69" s="56"/>
      <c r="L69" s="60"/>
      <c r="M69" s="61"/>
      <c r="N69" s="4"/>
      <c r="O69" s="38"/>
    </row>
    <row r="70" spans="1:15" ht="12.75">
      <c r="A70" s="37">
        <v>60</v>
      </c>
      <c r="B70" s="55"/>
      <c r="C70" s="56"/>
      <c r="D70" s="57"/>
      <c r="E70" s="56"/>
      <c r="F70" s="225"/>
      <c r="G70" s="226"/>
      <c r="I70" s="37"/>
      <c r="J70" s="55"/>
      <c r="K70" s="56"/>
      <c r="L70" s="60"/>
      <c r="M70" s="61"/>
      <c r="N70" s="185"/>
      <c r="O70" s="38"/>
    </row>
    <row r="71" spans="1:15" ht="12.75">
      <c r="A71" s="37">
        <v>61</v>
      </c>
      <c r="B71" s="55"/>
      <c r="C71" s="55"/>
      <c r="D71" s="55"/>
      <c r="E71" s="56"/>
      <c r="F71" s="225"/>
      <c r="G71" s="226"/>
      <c r="I71" s="37"/>
      <c r="J71" s="55"/>
      <c r="K71" s="56"/>
      <c r="L71" s="60"/>
      <c r="M71" s="61"/>
      <c r="N71" s="185"/>
      <c r="O71" s="38"/>
    </row>
    <row r="72" spans="1:15" ht="12.75">
      <c r="A72" s="37">
        <v>62</v>
      </c>
      <c r="B72" s="55"/>
      <c r="C72" s="55"/>
      <c r="D72" s="55"/>
      <c r="E72" s="56"/>
      <c r="F72" s="225"/>
      <c r="G72" s="226"/>
      <c r="I72" s="37"/>
      <c r="J72" s="55"/>
      <c r="K72" s="56"/>
      <c r="L72" s="60"/>
      <c r="M72" s="61"/>
      <c r="N72" s="185"/>
      <c r="O72" s="38"/>
    </row>
    <row r="73" spans="1:15" ht="13.5" thickBot="1">
      <c r="A73" s="39">
        <v>63</v>
      </c>
      <c r="B73" s="55"/>
      <c r="C73" s="42"/>
      <c r="D73" s="82"/>
      <c r="E73" s="42"/>
      <c r="F73" s="227"/>
      <c r="G73" s="204"/>
      <c r="I73" s="39"/>
      <c r="J73" s="62"/>
      <c r="K73" s="63"/>
      <c r="L73" s="64"/>
      <c r="M73" s="65"/>
      <c r="N73" s="188"/>
      <c r="O73" s="40"/>
    </row>
    <row r="74" spans="1:5" ht="14.25" thickBot="1" thickTop="1">
      <c r="A74" s="89"/>
      <c r="B74" s="89"/>
      <c r="C74" s="89"/>
      <c r="D74" s="89"/>
      <c r="E74" s="89"/>
    </row>
    <row r="75" spans="1:13" ht="14.25" thickBot="1">
      <c r="A75" s="93" t="s">
        <v>17</v>
      </c>
      <c r="B75" s="90" t="s">
        <v>35</v>
      </c>
      <c r="C75" s="98" t="s">
        <v>36</v>
      </c>
      <c r="D75" s="91" t="s">
        <v>37</v>
      </c>
      <c r="E75" s="92" t="s">
        <v>38</v>
      </c>
      <c r="I75" s="112" t="s">
        <v>24</v>
      </c>
      <c r="J75" s="91" t="s">
        <v>41</v>
      </c>
      <c r="K75" s="98"/>
      <c r="L75" s="90" t="s">
        <v>42</v>
      </c>
      <c r="M75" s="92" t="s">
        <v>42</v>
      </c>
    </row>
    <row r="76" spans="1:13" ht="12.75">
      <c r="A76" s="94" t="s">
        <v>14</v>
      </c>
      <c r="B76" s="100" t="e">
        <f>AVERAGE(B10:B73)</f>
        <v>#DIV/0!</v>
      </c>
      <c r="C76" s="101" t="e">
        <f>AVERAGE(C10:C73)</f>
        <v>#DIV/0!</v>
      </c>
      <c r="D76" s="102" t="e">
        <f>AVERAGE(D10:D73)</f>
        <v>#DIV/0!</v>
      </c>
      <c r="E76" s="101" t="e">
        <f>AVERAGE(E10:E73)</f>
        <v>#DIV/0!</v>
      </c>
      <c r="I76" s="113" t="s">
        <v>14</v>
      </c>
      <c r="J76" s="137"/>
      <c r="K76" s="141"/>
      <c r="L76" s="137" t="e">
        <f>AVERAGE(L10:L64)</f>
        <v>#DIV/0!</v>
      </c>
      <c r="M76" s="190"/>
    </row>
    <row r="77" spans="1:13" ht="12.75">
      <c r="A77" s="95" t="s">
        <v>10</v>
      </c>
      <c r="B77" s="103" t="e">
        <f>STDEV(B10:B73)</f>
        <v>#DIV/0!</v>
      </c>
      <c r="C77" s="104" t="e">
        <f>STDEV(C10:C73)</f>
        <v>#DIV/0!</v>
      </c>
      <c r="D77" s="105" t="e">
        <f>STDEV(D10:D73)</f>
        <v>#DIV/0!</v>
      </c>
      <c r="E77" s="104" t="e">
        <f>STDEV(E10:E73)</f>
        <v>#DIV/0!</v>
      </c>
      <c r="I77" s="95" t="s">
        <v>10</v>
      </c>
      <c r="J77" s="138"/>
      <c r="K77" s="142"/>
      <c r="L77" s="138" t="e">
        <f>STDEV(L10:L64)</f>
        <v>#DIV/0!</v>
      </c>
      <c r="M77" s="191"/>
    </row>
    <row r="78" spans="1:13" ht="12.75">
      <c r="A78" s="96" t="s">
        <v>15</v>
      </c>
      <c r="B78" s="106">
        <f>MAX(B10:B73)</f>
        <v>0</v>
      </c>
      <c r="C78" s="107">
        <f>MAX(C10:C73)</f>
        <v>0</v>
      </c>
      <c r="D78" s="108">
        <f>MAX(D10:D73)</f>
        <v>0</v>
      </c>
      <c r="E78" s="107">
        <f>MAX(E10:E73)</f>
        <v>0</v>
      </c>
      <c r="I78" s="96" t="s">
        <v>15</v>
      </c>
      <c r="J78" s="139">
        <f>MAX(J10:J64)</f>
        <v>0</v>
      </c>
      <c r="K78" s="143"/>
      <c r="L78" s="139">
        <f>MAX(L10:L64)</f>
        <v>0</v>
      </c>
      <c r="M78" s="192">
        <f>MAX(M10:M64)</f>
        <v>0</v>
      </c>
    </row>
    <row r="79" spans="1:13" ht="13.5" thickBot="1">
      <c r="A79" s="97" t="s">
        <v>16</v>
      </c>
      <c r="B79" s="115">
        <f>MIN(B10:B73)</f>
        <v>0</v>
      </c>
      <c r="C79" s="116">
        <f>MIN(C10:C73)</f>
        <v>0</v>
      </c>
      <c r="D79" s="117">
        <f>MIN(D10:D73)</f>
        <v>0</v>
      </c>
      <c r="E79" s="116">
        <f>MIN(E10:E73)</f>
        <v>0</v>
      </c>
      <c r="I79" s="96" t="s">
        <v>16</v>
      </c>
      <c r="J79" s="140">
        <f>MIN(J10:J64)</f>
        <v>0</v>
      </c>
      <c r="K79" s="143"/>
      <c r="L79" s="140">
        <f>MIN(L10:L64)</f>
        <v>0</v>
      </c>
      <c r="M79" s="193">
        <f>MIN(M10:M64)</f>
        <v>0</v>
      </c>
    </row>
    <row r="80" spans="1:13" ht="13.5" thickBot="1">
      <c r="A80" s="99" t="s">
        <v>9</v>
      </c>
      <c r="B80" s="222" t="s">
        <v>54</v>
      </c>
      <c r="C80" s="223"/>
      <c r="D80" s="222" t="s">
        <v>56</v>
      </c>
      <c r="E80" s="223"/>
      <c r="I80" s="99" t="s">
        <v>9</v>
      </c>
      <c r="J80" s="222" t="s">
        <v>54</v>
      </c>
      <c r="K80" s="224"/>
      <c r="L80" s="222" t="s">
        <v>56</v>
      </c>
      <c r="M80" s="224"/>
    </row>
    <row r="81" spans="1:10" ht="13.5" thickBot="1">
      <c r="A81" s="220" t="s">
        <v>53</v>
      </c>
      <c r="B81" s="221"/>
      <c r="I81" s="220" t="s">
        <v>53</v>
      </c>
      <c r="J81" s="221"/>
    </row>
  </sheetData>
  <mergeCells count="83">
    <mergeCell ref="L80:M80"/>
    <mergeCell ref="A5:B5"/>
    <mergeCell ref="F15:G15"/>
    <mergeCell ref="F9:G9"/>
    <mergeCell ref="D6:E6"/>
    <mergeCell ref="B6:C6"/>
    <mergeCell ref="F11:G11"/>
    <mergeCell ref="F12:G12"/>
    <mergeCell ref="F13:G13"/>
    <mergeCell ref="F14:G14"/>
    <mergeCell ref="N9:O9"/>
    <mergeCell ref="I5:J5"/>
    <mergeCell ref="F10:G10"/>
    <mergeCell ref="J8:K8"/>
    <mergeCell ref="L8:M8"/>
    <mergeCell ref="J7:K7"/>
    <mergeCell ref="L7:M7"/>
    <mergeCell ref="J6:K6"/>
    <mergeCell ref="L6:M6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7:G67"/>
    <mergeCell ref="F60:G60"/>
    <mergeCell ref="F61:G61"/>
    <mergeCell ref="F62:G62"/>
    <mergeCell ref="F63:G63"/>
    <mergeCell ref="F72:G72"/>
    <mergeCell ref="F73:G73"/>
    <mergeCell ref="B8:E8"/>
    <mergeCell ref="F68:G68"/>
    <mergeCell ref="F69:G69"/>
    <mergeCell ref="F70:G70"/>
    <mergeCell ref="F71:G71"/>
    <mergeCell ref="F64:G64"/>
    <mergeCell ref="F65:G65"/>
    <mergeCell ref="F66:G66"/>
    <mergeCell ref="I81:J81"/>
    <mergeCell ref="B80:C80"/>
    <mergeCell ref="D80:E80"/>
    <mergeCell ref="A81:B81"/>
    <mergeCell ref="J80:K80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2004-11-23T10:42:39Z</dcterms:modified>
  <cp:category/>
  <cp:version/>
  <cp:contentType/>
  <cp:contentStatus/>
</cp:coreProperties>
</file>