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2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C3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bad soldered</t>
        </r>
      </text>
    </comment>
  </commentList>
</comments>
</file>

<file path=xl/sharedStrings.xml><?xml version="1.0" encoding="utf-8"?>
<sst xmlns="http://schemas.openxmlformats.org/spreadsheetml/2006/main" count="174" uniqueCount="67">
  <si>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</si>
  <si>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</si>
  <si>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</si>
  <si>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</si>
  <si>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</si>
  <si>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</si>
  <si>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</si>
  <si>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</si>
  <si>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</si>
  <si>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</si>
  <si>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</si>
  <si>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</si>
  <si>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</si>
  <si>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</si>
  <si>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</si>
  <si>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</si>
  <si>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</si>
  <si>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</si>
  <si>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</si>
  <si>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</si>
  <si>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</si>
  <si>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</si>
  <si>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</si>
  <si>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</si>
  <si>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</si>
  <si>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</si>
  <si>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</si>
  <si>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</si>
  <si>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</si>
  <si>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</si>
  <si>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</si>
  <si>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</si>
  <si>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</si>
  <si>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</si>
  <si>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</si>
  <si>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</si>
  <si>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</si>
  <si>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</si>
  <si>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</si>
  <si>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</si>
  <si>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</si>
  <si>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</si>
  <si>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</si>
  <si>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</si>
  <si>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</si>
  <si>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</si>
  <si>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</si>
  <si>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</si>
  <si>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</si>
  <si>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</si>
  <si>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</si>
  <si>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</si>
  <si>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t>B_163</t>
  </si>
  <si>
    <t>A_127</t>
  </si>
  <si>
    <t>MODULE   FM_Hd_17</t>
  </si>
  <si>
    <t>MODULE    FM_Hd_17</t>
  </si>
  <si>
    <t>FM_Hd_17</t>
  </si>
  <si>
    <t>w</t>
  </si>
  <si>
    <r>
      <t>AL-</t>
    </r>
    <r>
      <rPr>
        <sz val="7"/>
        <rFont val="Arial"/>
        <family val="2"/>
      </rPr>
      <t>126,5 cm</t>
    </r>
  </si>
  <si>
    <r>
      <t>AL</t>
    </r>
    <r>
      <rPr>
        <sz val="7"/>
        <rFont val="Arial"/>
        <family val="2"/>
      </rPr>
      <t>-200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</si>
  <si>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</si>
  <si>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-126.5 cm</t>
    </r>
  </si>
  <si>
    <r>
      <t>AU-200</t>
    </r>
    <r>
      <rPr>
        <sz val="7"/>
        <rFont val="Arial"/>
        <family val="2"/>
      </rPr>
      <t xml:space="preserve"> cm</t>
    </r>
  </si>
  <si>
    <r>
      <t>BL</t>
    </r>
    <r>
      <rPr>
        <sz val="7"/>
        <rFont val="Arial"/>
        <family val="2"/>
      </rPr>
      <t>-20 cm</t>
    </r>
  </si>
  <si>
    <r>
      <t>AL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</si>
  <si>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-20 cm</t>
    </r>
  </si>
  <si>
    <r>
      <t>I</t>
    </r>
    <r>
      <rPr>
        <b/>
        <vertAlign val="subscript"/>
        <sz val="9"/>
        <rFont val="Arial"/>
        <family val="2"/>
      </rPr>
      <t>45-63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</si>
</sst>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1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1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1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13" fillId="6" borderId="94" xfId="0" applyFont="1" applyFill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42" fillId="0" borderId="11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0" borderId="112" xfId="0" applyBorder="1" applyAlignment="1">
      <alignment/>
    </xf>
    <xf numFmtId="1" fontId="1" fillId="0" borderId="94" xfId="0" applyNumberFormat="1" applyFont="1" applyBorder="1" applyAlignment="1">
      <alignment horizontal="center"/>
    </xf>
    <xf numFmtId="1" fontId="1" fillId="0" borderId="94" xfId="0" applyNumberFormat="1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1" fontId="1" fillId="0" borderId="11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1" fillId="0" borderId="11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20" xfId="0" applyNumberFormat="1" applyFont="1" applyBorder="1" applyAlignment="1">
      <alignment horizontal="center"/>
    </xf>
    <xf numFmtId="1" fontId="1" fillId="0" borderId="121" xfId="0" applyNumberFormat="1" applyFont="1" applyBorder="1" applyAlignment="1">
      <alignment horizontal="center"/>
    </xf>
    <xf numFmtId="1" fontId="1" fillId="0" borderId="122" xfId="0" applyNumberFormat="1" applyFont="1" applyBorder="1" applyAlignment="1">
      <alignment horizontal="center"/>
    </xf>
    <xf numFmtId="1" fontId="1" fillId="0" borderId="12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1" fontId="1" fillId="0" borderId="12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2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9" fillId="0" borderId="126" xfId="0" applyFont="1" applyBorder="1" applyAlignment="1">
      <alignment horizontal="center"/>
    </xf>
    <xf numFmtId="0" fontId="49" fillId="0" borderId="127" xfId="0" applyFont="1" applyBorder="1" applyAlignment="1">
      <alignment horizontal="center"/>
    </xf>
    <xf numFmtId="0" fontId="49" fillId="0" borderId="128" xfId="0" applyFont="1" applyBorder="1" applyAlignment="1">
      <alignment horizontal="center"/>
    </xf>
    <xf numFmtId="0" fontId="49" fillId="0" borderId="129" xfId="0" applyFont="1" applyBorder="1" applyAlignment="1">
      <alignment horizont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110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1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24" fillId="4" borderId="132" xfId="0" applyFont="1" applyFill="1" applyBorder="1" applyAlignment="1">
      <alignment horizontal="center" vertical="center"/>
    </xf>
    <xf numFmtId="0" fontId="24" fillId="4" borderId="13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34" xfId="0" applyBorder="1" applyAlignment="1">
      <alignment horizontal="center"/>
    </xf>
    <xf numFmtId="0" fontId="8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6" borderId="0" xfId="0" applyFill="1" applyAlignment="1">
      <alignment/>
    </xf>
    <xf numFmtId="0" fontId="42" fillId="0" borderId="5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17" fillId="4" borderId="0" xfId="0" applyNumberFormat="1" applyFont="1" applyFill="1" applyAlignment="1">
      <alignment horizontal="center"/>
    </xf>
    <xf numFmtId="165" fontId="5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FM_Hd_17_A127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1160186"/>
        <c:axId val="57788491"/>
      </c:scatterChart>
      <c:valAx>
        <c:axId val="5116018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crossBetween val="midCat"/>
        <c:dispUnits/>
      </c:valAx>
      <c:valAx>
        <c:axId val="5778849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601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FM_Hd_17_B163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0334372"/>
        <c:axId val="50356165"/>
      </c:scatterChart>
      <c:valAx>
        <c:axId val="5033437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crossBetween val="midCat"/>
        <c:dispUnits/>
      </c:valAx>
      <c:valAx>
        <c:axId val="5035616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334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FM_Hd_17_A127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0552302"/>
        <c:axId val="52317535"/>
      </c:scatterChart>
      <c:valAx>
        <c:axId val="5055230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crossBetween val="midCat"/>
        <c:dispUnits/>
      </c:valAx>
      <c:valAx>
        <c:axId val="5231753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523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095768"/>
        <c:axId val="9861913"/>
      </c:scatterChart>
      <c:valAx>
        <c:axId val="109576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crossBetween val="midCat"/>
        <c:dispUnits/>
      </c:valAx>
      <c:valAx>
        <c:axId val="986191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21648354"/>
        <c:axId val="60617459"/>
      </c:scatterChart>
      <c:valAx>
        <c:axId val="2164835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48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Modul!$R$3:$R$47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8686220"/>
        <c:axId val="11067117"/>
      </c:scatterChart>
      <c:valAx>
        <c:axId val="868622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crossBetween val="midCat"/>
        <c:dispUnits/>
      </c:valAx>
      <c:valAx>
        <c:axId val="1106711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62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36"/>
          <c:w val="0.917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Tabelle3!$E$10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6"/>
            <c:spPr>
              <a:ln w="12700">
                <a:solidFill>
                  <a:srgbClr val="008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8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12700">
                <a:solidFill>
                  <a:srgbClr val="008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val>
            <c:numRef>
              <c:f>Tabelle3!$E$11:$E$74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  <c:max val="25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5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98"/>
          <c:w val="0.958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Tabelle3!$N$17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6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Tabelle3!$O$10:$AF$10</c:f>
              <c:numCache/>
            </c:numRef>
          </c:xVal>
          <c:yVal>
            <c:numRef>
              <c:f>Tabelle3!$O$17:$AF$17</c:f>
              <c:numCache/>
            </c:numRef>
          </c:yVal>
          <c:smooth val="0"/>
        </c:ser>
        <c:axId val="14864704"/>
        <c:axId val="66673473"/>
      </c:scatterChart>
      <c:val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crossBetween val="midCat"/>
        <c:dispUnits/>
      </c:valAx>
      <c:valAx>
        <c:axId val="66673473"/>
        <c:scaling>
          <c:orientation val="minMax"/>
          <c:max val="230"/>
          <c:min val="1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4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strRef>
              <c:f>Tabelle3!$N$16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Tabelle3!$O$16:$AJ$16</c:f>
              <c:numCache/>
            </c:numRef>
          </c:yVal>
          <c:smooth val="0"/>
        </c:ser>
        <c:ser>
          <c:idx val="6"/>
          <c:order val="1"/>
          <c:tx>
            <c:strRef>
              <c:f>Tabelle3!$N$17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Tabelle3!$O$10:$AJ$10</c:f>
              <c:numCache/>
            </c:numRef>
          </c:xVal>
          <c:yVal>
            <c:numRef>
              <c:f>Tabelle3!$O$17:$AJ$17</c:f>
              <c:numCache/>
            </c:numRef>
          </c:yVal>
          <c:smooth val="0"/>
        </c:ser>
        <c:ser>
          <c:idx val="7"/>
          <c:order val="2"/>
          <c:tx>
            <c:strRef>
              <c:f>Tabelle3!$N$18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Tabelle3!$O$18:$AJ$18</c:f>
              <c:numCache/>
            </c:numRef>
          </c:yVal>
          <c:smooth val="0"/>
        </c:ser>
        <c:ser>
          <c:idx val="8"/>
          <c:order val="3"/>
          <c:tx>
            <c:strRef>
              <c:f>Tabelle3!$N$19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Tabelle3!$O$19:$AJ$19</c:f>
              <c:numCache/>
            </c:numRef>
          </c:yVal>
          <c:smooth val="0"/>
        </c:ser>
        <c:ser>
          <c:idx val="9"/>
          <c:order val="4"/>
          <c:tx>
            <c:strRef>
              <c:f>Tabelle3!$N$20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Tabelle3!$O$20:$AJ$20</c:f>
              <c:numCache/>
            </c:numRef>
          </c:yVal>
          <c:smooth val="0"/>
        </c:ser>
        <c:ser>
          <c:idx val="10"/>
          <c:order val="5"/>
          <c:tx>
            <c:strRef>
              <c:f>Tabelle3!$N$21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Tabelle3!$O$21:$AJ$21</c:f>
              <c:numCache/>
            </c:numRef>
          </c:yVal>
          <c:smooth val="0"/>
        </c:ser>
        <c:ser>
          <c:idx val="11"/>
          <c:order val="6"/>
          <c:tx>
            <c:strRef>
              <c:f>Tabelle3!$N$22</c:f>
              <c:strCache>
                <c:ptCount val="1"/>
                <c:pt idx="0">
                  <c:v>59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Tabelle3!$O$22:$AJ$22</c:f>
              <c:numCache/>
            </c:numRef>
          </c:yVal>
          <c:smooth val="0"/>
        </c:ser>
        <c:ser>
          <c:idx val="12"/>
          <c:order val="7"/>
          <c:tx>
            <c:strRef>
              <c:f>Tabelle3!$N$23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Tabelle3!$O$10:$AJ$10</c:f>
              <c:numCache/>
            </c:numRef>
          </c:xVal>
          <c:yVal>
            <c:numRef>
              <c:f>Tabelle3!$O$23:$AJ$23</c:f>
              <c:numCache/>
            </c:numRef>
          </c:yVal>
          <c:smooth val="0"/>
        </c:ser>
        <c:ser>
          <c:idx val="13"/>
          <c:order val="8"/>
          <c:tx>
            <c:strRef>
              <c:f>Tabelle3!$N$24</c:f>
              <c:strCache>
                <c:ptCount val="1"/>
                <c:pt idx="0">
                  <c:v>61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Tabelle3!$O$24:$AJ$24</c:f>
              <c:numCache/>
            </c:numRef>
          </c:yVal>
          <c:smooth val="0"/>
        </c:ser>
        <c:ser>
          <c:idx val="14"/>
          <c:order val="9"/>
          <c:tx>
            <c:strRef>
              <c:f>Tabelle3!$N$25</c:f>
              <c:strCache>
                <c:ptCount val="1"/>
                <c:pt idx="0">
                  <c:v>62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Tabelle3!$O$25:$AJ$25</c:f>
              <c:numCache/>
            </c:numRef>
          </c:yVal>
          <c:smooth val="0"/>
        </c:ser>
        <c:ser>
          <c:idx val="15"/>
          <c:order val="10"/>
          <c:tx>
            <c:strRef>
              <c:f>Tabelle3!$N$26</c:f>
              <c:strCache>
                <c:ptCount val="1"/>
                <c:pt idx="0">
                  <c:v>63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Tabelle3!$O$10:$AJ$10</c:f>
              <c:numCache/>
            </c:numRef>
          </c:xVal>
          <c:yVal>
            <c:numRef>
              <c:f>Tabelle3!$O$26:$AJ$26</c:f>
              <c:numCache/>
            </c:numRef>
          </c:yVal>
          <c:smooth val="0"/>
        </c:ser>
        <c:axId val="63190346"/>
        <c:axId val="31842203"/>
      </c:scatterChart>
      <c:val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crossBetween val="midCat"/>
        <c:dispUnits/>
      </c:valAx>
      <c:valAx>
        <c:axId val="31842203"/>
        <c:scaling>
          <c:orientation val="minMax"/>
          <c:max val="25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90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5001875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13</xdr:row>
      <xdr:rowOff>57150</xdr:rowOff>
    </xdr:from>
    <xdr:to>
      <xdr:col>9</xdr:col>
      <xdr:colOff>495300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2743200" y="2209800"/>
        <a:ext cx="46101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6</xdr:row>
      <xdr:rowOff>104775</xdr:rowOff>
    </xdr:from>
    <xdr:to>
      <xdr:col>13</xdr:col>
      <xdr:colOff>0</xdr:colOff>
      <xdr:row>21</xdr:row>
      <xdr:rowOff>142875</xdr:rowOff>
    </xdr:to>
    <xdr:graphicFrame>
      <xdr:nvGraphicFramePr>
        <xdr:cNvPr id="2" name="Chart 4"/>
        <xdr:cNvGraphicFramePr/>
      </xdr:nvGraphicFramePr>
      <xdr:xfrm>
        <a:off x="5295900" y="1076325"/>
        <a:ext cx="46101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590550</xdr:colOff>
      <xdr:row>6</xdr:row>
      <xdr:rowOff>104775</xdr:rowOff>
    </xdr:from>
    <xdr:to>
      <xdr:col>23</xdr:col>
      <xdr:colOff>628650</xdr:colOff>
      <xdr:row>21</xdr:row>
      <xdr:rowOff>142875</xdr:rowOff>
    </xdr:to>
    <xdr:graphicFrame>
      <xdr:nvGraphicFramePr>
        <xdr:cNvPr id="3" name="Chart 5"/>
        <xdr:cNvGraphicFramePr/>
      </xdr:nvGraphicFramePr>
      <xdr:xfrm>
        <a:off x="13544550" y="1076325"/>
        <a:ext cx="4610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2">
      <selection activeCell="H15" sqref="H15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80</v>
      </c>
      <c r="F3" s="3"/>
      <c r="G3" s="3"/>
    </row>
    <row r="4" spans="4:5" ht="13.5">
      <c r="D4" s="239" t="s">
        <v>2</v>
      </c>
      <c r="E4" s="239"/>
    </row>
    <row r="6" spans="1:16" ht="13.5" thickBot="1">
      <c r="A6" s="78" t="s">
        <v>12</v>
      </c>
      <c r="B6" s="247" t="s">
        <v>56</v>
      </c>
      <c r="C6" s="248"/>
      <c r="D6" s="6"/>
      <c r="E6" s="6"/>
      <c r="F6" s="6"/>
      <c r="G6" s="6"/>
      <c r="H6" s="6"/>
      <c r="N6" s="78" t="s">
        <v>12</v>
      </c>
      <c r="O6" s="247" t="s">
        <v>56</v>
      </c>
      <c r="P6" s="248"/>
    </row>
    <row r="7" spans="1:16" ht="14.25" thickBot="1" thickTop="1">
      <c r="A7" s="72" t="s">
        <v>9</v>
      </c>
      <c r="B7" s="249" t="s">
        <v>53</v>
      </c>
      <c r="C7" s="250"/>
      <c r="D7" s="250"/>
      <c r="E7" s="250"/>
      <c r="F7" s="250"/>
      <c r="G7" s="250"/>
      <c r="H7" s="251"/>
      <c r="I7" s="249" t="s">
        <v>52</v>
      </c>
      <c r="J7" s="250"/>
      <c r="K7" s="250"/>
      <c r="L7" s="250"/>
      <c r="M7" s="250"/>
      <c r="N7" s="250"/>
      <c r="O7" s="252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7"/>
      <c r="C10" s="168">
        <v>5.853</v>
      </c>
      <c r="D10" s="157">
        <f>$E$2*($E$3/C10)^2</f>
        <v>78.26095941674963</v>
      </c>
      <c r="E10" s="169"/>
      <c r="F10" s="168">
        <v>5.927</v>
      </c>
      <c r="G10" s="157">
        <f>$E$2*($E$3/F10)^2</f>
        <v>76.31894556437092</v>
      </c>
      <c r="H10" s="170"/>
      <c r="I10" s="167"/>
      <c r="J10" s="171">
        <v>5.753</v>
      </c>
      <c r="K10" s="157">
        <f>$E$2*($E$3/J10)^2</f>
        <v>81.00530617929483</v>
      </c>
      <c r="L10" s="167"/>
      <c r="M10" s="171">
        <v>5.751</v>
      </c>
      <c r="N10" s="157">
        <f>$E$2*($E$3/M10)^2</f>
        <v>81.06165769493315</v>
      </c>
      <c r="O10" s="172"/>
      <c r="P10" s="33">
        <v>0</v>
      </c>
    </row>
    <row r="11" spans="1:16" s="122" customFormat="1" ht="10.5" customHeight="1">
      <c r="A11" s="37">
        <v>1</v>
      </c>
      <c r="B11" s="155"/>
      <c r="C11" s="156">
        <v>5.851</v>
      </c>
      <c r="D11" s="157">
        <f aca="true" t="shared" si="0" ref="D11:D73">$E$2*($E$3/C11)^2</f>
        <v>78.31447118230908</v>
      </c>
      <c r="E11" s="158"/>
      <c r="F11" s="156">
        <v>5.942</v>
      </c>
      <c r="G11" s="157">
        <f aca="true" t="shared" si="1" ref="G11:G73">$E$2*($E$3/F11)^2</f>
        <v>75.93411243229251</v>
      </c>
      <c r="H11" s="159"/>
      <c r="I11" s="155"/>
      <c r="J11" s="156">
        <v>5.76</v>
      </c>
      <c r="K11" s="157">
        <f aca="true" t="shared" si="2" ref="K11:K73">$E$2*($E$3/J11)^2</f>
        <v>80.80853791907423</v>
      </c>
      <c r="L11" s="155"/>
      <c r="M11" s="156">
        <v>5.792</v>
      </c>
      <c r="N11" s="157">
        <f aca="true" t="shared" si="3" ref="N11:N73">$E$2*($E$3/M11)^2</f>
        <v>79.91809250566236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>
        <v>5.81</v>
      </c>
      <c r="D12" s="157">
        <f t="shared" si="0"/>
        <v>79.42367002301442</v>
      </c>
      <c r="E12" s="158"/>
      <c r="F12" s="156">
        <v>5.951</v>
      </c>
      <c r="G12" s="157">
        <f t="shared" si="1"/>
        <v>75.70460806788394</v>
      </c>
      <c r="H12" s="159"/>
      <c r="I12" s="155"/>
      <c r="J12" s="156">
        <v>5.757</v>
      </c>
      <c r="K12" s="157">
        <f t="shared" si="2"/>
        <v>80.89277928726102</v>
      </c>
      <c r="L12" s="155"/>
      <c r="M12" s="156">
        <v>5.763</v>
      </c>
      <c r="N12" s="157">
        <f t="shared" si="3"/>
        <v>80.72442807525991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5.844</v>
      </c>
      <c r="D13" s="157">
        <f t="shared" si="0"/>
        <v>78.5021952133487</v>
      </c>
      <c r="E13" s="158"/>
      <c r="F13" s="156">
        <v>5.928</v>
      </c>
      <c r="G13" s="157">
        <f t="shared" si="1"/>
        <v>76.29319910404489</v>
      </c>
      <c r="H13" s="159"/>
      <c r="I13" s="155"/>
      <c r="J13" s="156">
        <v>5.75</v>
      </c>
      <c r="K13" s="157">
        <f t="shared" si="2"/>
        <v>81.08985550590175</v>
      </c>
      <c r="L13" s="155"/>
      <c r="M13" s="156">
        <v>5.785</v>
      </c>
      <c r="N13" s="157">
        <f t="shared" si="3"/>
        <v>80.11161544703283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5.841</v>
      </c>
      <c r="D14" s="157">
        <f t="shared" si="0"/>
        <v>78.5828550541257</v>
      </c>
      <c r="E14" s="158"/>
      <c r="F14" s="156">
        <v>5.902</v>
      </c>
      <c r="G14" s="157">
        <f t="shared" si="1"/>
        <v>76.96686646790486</v>
      </c>
      <c r="H14" s="159"/>
      <c r="I14" s="155"/>
      <c r="J14" s="156">
        <v>5.763</v>
      </c>
      <c r="K14" s="157">
        <f t="shared" si="2"/>
        <v>80.72442807525991</v>
      </c>
      <c r="L14" s="155"/>
      <c r="M14" s="156">
        <v>5.713</v>
      </c>
      <c r="N14" s="157">
        <f t="shared" si="3"/>
        <v>82.14360673671766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5.883</v>
      </c>
      <c r="D15" s="157">
        <f t="shared" si="0"/>
        <v>77.46482054964078</v>
      </c>
      <c r="E15" s="158"/>
      <c r="F15" s="156">
        <v>5.954</v>
      </c>
      <c r="G15" s="157">
        <f t="shared" si="1"/>
        <v>75.62833779341871</v>
      </c>
      <c r="H15" s="159"/>
      <c r="I15" s="155"/>
      <c r="J15" s="156">
        <v>5.821</v>
      </c>
      <c r="K15" s="157">
        <f t="shared" si="2"/>
        <v>79.12377829031304</v>
      </c>
      <c r="L15" s="155"/>
      <c r="M15" s="156">
        <v>5.791</v>
      </c>
      <c r="N15" s="157">
        <f t="shared" si="3"/>
        <v>79.9456956804866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5.854</v>
      </c>
      <c r="D16" s="157">
        <f t="shared" si="0"/>
        <v>78.23422409901256</v>
      </c>
      <c r="E16" s="158"/>
      <c r="F16" s="156">
        <v>5.948</v>
      </c>
      <c r="G16" s="157">
        <f t="shared" si="1"/>
        <v>75.78099377704385</v>
      </c>
      <c r="H16" s="159"/>
      <c r="I16" s="155"/>
      <c r="J16" s="156">
        <v>5.777</v>
      </c>
      <c r="K16" s="157">
        <f t="shared" si="2"/>
        <v>80.33364649373993</v>
      </c>
      <c r="L16" s="155"/>
      <c r="M16" s="156">
        <v>5.75</v>
      </c>
      <c r="N16" s="157">
        <f t="shared" si="3"/>
        <v>81.08985550590175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5.86</v>
      </c>
      <c r="D17" s="157">
        <f t="shared" si="0"/>
        <v>78.07409951379388</v>
      </c>
      <c r="E17" s="158"/>
      <c r="F17" s="156">
        <v>5.915</v>
      </c>
      <c r="G17" s="157">
        <f t="shared" si="1"/>
        <v>76.62892234705315</v>
      </c>
      <c r="H17" s="159"/>
      <c r="I17" s="155"/>
      <c r="J17" s="156">
        <v>5.78</v>
      </c>
      <c r="K17" s="157">
        <f t="shared" si="2"/>
        <v>80.25027680654794</v>
      </c>
      <c r="L17" s="155"/>
      <c r="M17" s="156">
        <v>5.756</v>
      </c>
      <c r="N17" s="157">
        <f t="shared" si="3"/>
        <v>80.92088901836235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5.872</v>
      </c>
      <c r="D18" s="157">
        <f t="shared" si="0"/>
        <v>77.75532162472079</v>
      </c>
      <c r="E18" s="158"/>
      <c r="F18" s="156">
        <v>5.92</v>
      </c>
      <c r="G18" s="157">
        <f t="shared" si="1"/>
        <v>76.499536262323</v>
      </c>
      <c r="H18" s="159"/>
      <c r="I18" s="155"/>
      <c r="J18" s="156">
        <v>5.777</v>
      </c>
      <c r="K18" s="157">
        <f t="shared" si="2"/>
        <v>80.33364649373993</v>
      </c>
      <c r="L18" s="155"/>
      <c r="M18" s="156">
        <v>5.85</v>
      </c>
      <c r="N18" s="157">
        <f t="shared" si="3"/>
        <v>78.34124764888237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5.904</v>
      </c>
      <c r="D19" s="157">
        <f t="shared" si="0"/>
        <v>76.91472972666196</v>
      </c>
      <c r="E19" s="158"/>
      <c r="F19" s="156">
        <v>5.927</v>
      </c>
      <c r="G19" s="157">
        <f t="shared" si="1"/>
        <v>76.31894556437092</v>
      </c>
      <c r="H19" s="159"/>
      <c r="I19" s="155"/>
      <c r="J19" s="156">
        <v>5.811</v>
      </c>
      <c r="K19" s="157">
        <f t="shared" si="2"/>
        <v>79.39633674608591</v>
      </c>
      <c r="L19" s="155"/>
      <c r="M19" s="156">
        <v>5.762</v>
      </c>
      <c r="N19" s="157">
        <f t="shared" si="3"/>
        <v>80.75245009295233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5.867</v>
      </c>
      <c r="D20" s="157">
        <f t="shared" si="0"/>
        <v>77.88790804727441</v>
      </c>
      <c r="E20" s="158"/>
      <c r="F20" s="156">
        <v>5.912</v>
      </c>
      <c r="G20" s="157">
        <f t="shared" si="1"/>
        <v>76.70671162113904</v>
      </c>
      <c r="H20" s="159"/>
      <c r="I20" s="155"/>
      <c r="J20" s="156">
        <v>5.812</v>
      </c>
      <c r="K20" s="157">
        <f t="shared" si="2"/>
        <v>79.36901757665503</v>
      </c>
      <c r="L20" s="155"/>
      <c r="M20" s="156">
        <v>5.826</v>
      </c>
      <c r="N20" s="157">
        <f t="shared" si="3"/>
        <v>78.98802507126737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5.848</v>
      </c>
      <c r="D21" s="157">
        <f t="shared" si="0"/>
        <v>78.39484179655341</v>
      </c>
      <c r="E21" s="158"/>
      <c r="F21" s="156">
        <v>5.93</v>
      </c>
      <c r="G21" s="157">
        <f t="shared" si="1"/>
        <v>76.24174525347371</v>
      </c>
      <c r="H21" s="159"/>
      <c r="I21" s="155"/>
      <c r="J21" s="156">
        <v>5.813</v>
      </c>
      <c r="K21" s="157">
        <f t="shared" si="2"/>
        <v>79.3417125050151</v>
      </c>
      <c r="L21" s="155"/>
      <c r="M21" s="156">
        <v>5.814</v>
      </c>
      <c r="N21" s="157">
        <f t="shared" si="3"/>
        <v>79.31442152146768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5.862</v>
      </c>
      <c r="D22" s="157">
        <f t="shared" si="0"/>
        <v>78.02083388374665</v>
      </c>
      <c r="E22" s="158"/>
      <c r="F22" s="156">
        <v>5.939</v>
      </c>
      <c r="G22" s="157">
        <f t="shared" si="1"/>
        <v>76.0108458462766</v>
      </c>
      <c r="H22" s="159"/>
      <c r="I22" s="155"/>
      <c r="J22" s="156">
        <v>5.787</v>
      </c>
      <c r="K22" s="157">
        <f t="shared" si="2"/>
        <v>80.05625151264799</v>
      </c>
      <c r="L22" s="155"/>
      <c r="M22" s="156">
        <v>5.804</v>
      </c>
      <c r="N22" s="157">
        <f t="shared" si="3"/>
        <v>79.58796648666561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5.827</v>
      </c>
      <c r="D23" s="157">
        <f t="shared" si="0"/>
        <v>78.9609163541538</v>
      </c>
      <c r="E23" s="158"/>
      <c r="F23" s="156">
        <v>5.908</v>
      </c>
      <c r="G23" s="157">
        <f t="shared" si="1"/>
        <v>76.8106150452239</v>
      </c>
      <c r="H23" s="159"/>
      <c r="I23" s="155"/>
      <c r="J23" s="156">
        <v>5.775</v>
      </c>
      <c r="K23" s="157">
        <f t="shared" si="2"/>
        <v>80.3892984813291</v>
      </c>
      <c r="L23" s="155"/>
      <c r="M23" s="156">
        <v>5.848</v>
      </c>
      <c r="N23" s="157">
        <f t="shared" si="3"/>
        <v>78.39484179655341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>
        <v>5.877</v>
      </c>
      <c r="D24" s="157">
        <f t="shared" si="0"/>
        <v>77.62307346151889</v>
      </c>
      <c r="E24" s="158"/>
      <c r="F24" s="156">
        <v>5.932</v>
      </c>
      <c r="G24" s="157">
        <f t="shared" si="1"/>
        <v>76.19034343780754</v>
      </c>
      <c r="H24" s="159"/>
      <c r="I24" s="155"/>
      <c r="J24" s="156">
        <v>5.766</v>
      </c>
      <c r="K24" s="157">
        <f t="shared" si="2"/>
        <v>80.64044948216532</v>
      </c>
      <c r="L24" s="155"/>
      <c r="M24" s="156">
        <v>5.851</v>
      </c>
      <c r="N24" s="157">
        <f t="shared" si="3"/>
        <v>78.31447118230908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5.879</v>
      </c>
      <c r="D25" s="157">
        <f t="shared" si="0"/>
        <v>77.57026865116809</v>
      </c>
      <c r="E25" s="158"/>
      <c r="F25" s="156">
        <v>5.892</v>
      </c>
      <c r="G25" s="157">
        <f t="shared" si="1"/>
        <v>77.22834705578083</v>
      </c>
      <c r="H25" s="159"/>
      <c r="I25" s="155"/>
      <c r="J25" s="156">
        <v>5.783</v>
      </c>
      <c r="K25" s="157">
        <f t="shared" si="2"/>
        <v>80.16703683274821</v>
      </c>
      <c r="L25" s="155"/>
      <c r="M25" s="156">
        <v>5.834</v>
      </c>
      <c r="N25" s="157">
        <f t="shared" si="3"/>
        <v>78.77154548801487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5.838</v>
      </c>
      <c r="D26" s="157">
        <f t="shared" si="0"/>
        <v>78.66363927398315</v>
      </c>
      <c r="E26" s="158"/>
      <c r="F26" s="156">
        <v>5.913</v>
      </c>
      <c r="G26" s="157">
        <f t="shared" si="1"/>
        <v>76.68076870710414</v>
      </c>
      <c r="H26" s="159"/>
      <c r="I26" s="155"/>
      <c r="J26" s="156">
        <v>5.807</v>
      </c>
      <c r="K26" s="157">
        <f t="shared" si="2"/>
        <v>79.50575459597823</v>
      </c>
      <c r="L26" s="155"/>
      <c r="M26" s="156">
        <v>5.81</v>
      </c>
      <c r="N26" s="157">
        <f t="shared" si="3"/>
        <v>79.42367002301442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5.837</v>
      </c>
      <c r="D27" s="157">
        <f t="shared" si="0"/>
        <v>78.6905950312681</v>
      </c>
      <c r="E27" s="158"/>
      <c r="F27" s="156">
        <v>5.907</v>
      </c>
      <c r="G27" s="157">
        <f t="shared" si="1"/>
        <v>76.8366238878532</v>
      </c>
      <c r="H27" s="159"/>
      <c r="I27" s="155"/>
      <c r="J27" s="156">
        <v>5.8</v>
      </c>
      <c r="K27" s="157">
        <f t="shared" si="2"/>
        <v>79.6977808461319</v>
      </c>
      <c r="L27" s="155"/>
      <c r="M27" s="156">
        <v>5.829</v>
      </c>
      <c r="N27" s="157">
        <f t="shared" si="3"/>
        <v>78.90674076991353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5.849</v>
      </c>
      <c r="D28" s="157">
        <f t="shared" si="0"/>
        <v>78.36803785049862</v>
      </c>
      <c r="E28" s="158"/>
      <c r="F28" s="156">
        <v>5.901</v>
      </c>
      <c r="G28" s="157">
        <f t="shared" si="1"/>
        <v>76.99295472005818</v>
      </c>
      <c r="H28" s="159"/>
      <c r="I28" s="155"/>
      <c r="J28" s="156">
        <v>5.8</v>
      </c>
      <c r="K28" s="157">
        <f t="shared" si="2"/>
        <v>79.6977808461319</v>
      </c>
      <c r="L28" s="155"/>
      <c r="M28" s="156">
        <v>5.818</v>
      </c>
      <c r="N28" s="157">
        <f t="shared" si="3"/>
        <v>79.2053982745278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5.851</v>
      </c>
      <c r="D29" s="157">
        <f t="shared" si="0"/>
        <v>78.31447118230908</v>
      </c>
      <c r="E29" s="158"/>
      <c r="F29" s="156">
        <v>5.903</v>
      </c>
      <c r="G29" s="157">
        <f t="shared" si="1"/>
        <v>76.94079147309986</v>
      </c>
      <c r="H29" s="159"/>
      <c r="I29" s="155"/>
      <c r="J29" s="156">
        <v>5.807</v>
      </c>
      <c r="K29" s="157">
        <f t="shared" si="2"/>
        <v>79.50575459597823</v>
      </c>
      <c r="L29" s="155"/>
      <c r="M29" s="156">
        <v>5.803</v>
      </c>
      <c r="N29" s="157">
        <f t="shared" si="3"/>
        <v>79.61539878856854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5.863</v>
      </c>
      <c r="D30" s="157">
        <f t="shared" si="0"/>
        <v>77.99422150775402</v>
      </c>
      <c r="E30" s="158"/>
      <c r="F30" s="156">
        <v>5.905</v>
      </c>
      <c r="G30" s="157">
        <f t="shared" si="1"/>
        <v>76.88868121961761</v>
      </c>
      <c r="H30" s="159"/>
      <c r="I30" s="155"/>
      <c r="J30" s="156">
        <v>5.833</v>
      </c>
      <c r="K30" s="157">
        <f t="shared" si="2"/>
        <v>78.79855673359022</v>
      </c>
      <c r="L30" s="155"/>
      <c r="M30" s="156">
        <v>5.788</v>
      </c>
      <c r="N30" s="157">
        <f t="shared" si="3"/>
        <v>80.02859106489288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5.889</v>
      </c>
      <c r="D31" s="157">
        <f t="shared" si="0"/>
        <v>77.30705109862959</v>
      </c>
      <c r="E31" s="158"/>
      <c r="F31" s="156">
        <v>5.87</v>
      </c>
      <c r="G31" s="157">
        <f t="shared" si="1"/>
        <v>77.80831553807442</v>
      </c>
      <c r="H31" s="159"/>
      <c r="I31" s="155"/>
      <c r="J31" s="156">
        <v>5.805</v>
      </c>
      <c r="K31" s="157">
        <f t="shared" si="2"/>
        <v>79.5605483604418</v>
      </c>
      <c r="L31" s="155"/>
      <c r="M31" s="156">
        <v>5.906</v>
      </c>
      <c r="N31" s="157">
        <f t="shared" si="3"/>
        <v>76.86264594300081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5.881</v>
      </c>
      <c r="D32" s="157">
        <f t="shared" si="0"/>
        <v>77.51751770495363</v>
      </c>
      <c r="E32" s="158"/>
      <c r="F32" s="156">
        <v>5.935</v>
      </c>
      <c r="G32" s="157">
        <f t="shared" si="1"/>
        <v>76.113338126357</v>
      </c>
      <c r="H32" s="159"/>
      <c r="I32" s="155"/>
      <c r="J32" s="156">
        <v>5.791</v>
      </c>
      <c r="K32" s="157">
        <f t="shared" si="2"/>
        <v>79.9456956804866</v>
      </c>
      <c r="L32" s="155"/>
      <c r="M32" s="156">
        <v>5.796</v>
      </c>
      <c r="N32" s="157">
        <f t="shared" si="3"/>
        <v>79.80782264296515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5.916</v>
      </c>
      <c r="D33" s="157">
        <f t="shared" si="0"/>
        <v>76.60301888324864</v>
      </c>
      <c r="E33" s="158"/>
      <c r="F33" s="156">
        <v>5.894</v>
      </c>
      <c r="G33" s="157">
        <f t="shared" si="1"/>
        <v>77.17594444690367</v>
      </c>
      <c r="H33" s="159"/>
      <c r="I33" s="155"/>
      <c r="J33" s="156">
        <v>5.812</v>
      </c>
      <c r="K33" s="157">
        <f t="shared" si="2"/>
        <v>79.36901757665503</v>
      </c>
      <c r="L33" s="155"/>
      <c r="M33" s="156">
        <v>5.768</v>
      </c>
      <c r="N33" s="157">
        <f t="shared" si="3"/>
        <v>80.58453653568704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204">
        <v>77777</v>
      </c>
      <c r="D34" s="157">
        <f t="shared" si="0"/>
        <v>4.4320009081621874E-07</v>
      </c>
      <c r="E34" s="158"/>
      <c r="F34" s="156">
        <v>5.917</v>
      </c>
      <c r="G34" s="157">
        <f t="shared" si="1"/>
        <v>76.57712855174506</v>
      </c>
      <c r="H34" s="159" t="s">
        <v>57</v>
      </c>
      <c r="I34" s="155"/>
      <c r="J34" s="156">
        <v>5.814</v>
      </c>
      <c r="K34" s="157">
        <f t="shared" si="2"/>
        <v>79.31442152146768</v>
      </c>
      <c r="L34" s="155"/>
      <c r="M34" s="156">
        <v>5.836</v>
      </c>
      <c r="N34" s="157">
        <f t="shared" si="3"/>
        <v>78.7175646463666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5.896</v>
      </c>
      <c r="D35" s="157">
        <f t="shared" si="0"/>
        <v>77.12359515592398</v>
      </c>
      <c r="E35" s="158"/>
      <c r="F35" s="156">
        <v>5.916</v>
      </c>
      <c r="G35" s="157">
        <f t="shared" si="1"/>
        <v>76.60301888324864</v>
      </c>
      <c r="H35" s="159"/>
      <c r="I35" s="155"/>
      <c r="J35" s="156">
        <v>5.809</v>
      </c>
      <c r="K35" s="157">
        <f t="shared" si="2"/>
        <v>79.45101741715561</v>
      </c>
      <c r="L35" s="155"/>
      <c r="M35" s="156">
        <v>5.843</v>
      </c>
      <c r="N35" s="157">
        <f t="shared" si="3"/>
        <v>78.5290680228099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5.882</v>
      </c>
      <c r="D36" s="157">
        <f t="shared" si="0"/>
        <v>77.49116240800682</v>
      </c>
      <c r="E36" s="158"/>
      <c r="F36" s="156">
        <v>5.877</v>
      </c>
      <c r="G36" s="157">
        <f t="shared" si="1"/>
        <v>77.62307346151889</v>
      </c>
      <c r="H36" s="159"/>
      <c r="I36" s="155"/>
      <c r="J36" s="156">
        <v>5.774</v>
      </c>
      <c r="K36" s="157">
        <f t="shared" si="2"/>
        <v>80.41714616397518</v>
      </c>
      <c r="L36" s="155"/>
      <c r="M36" s="156">
        <v>5.714</v>
      </c>
      <c r="N36" s="157">
        <f t="shared" si="3"/>
        <v>82.11485755267434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5.859</v>
      </c>
      <c r="D37" s="157">
        <f t="shared" si="0"/>
        <v>78.10075278645591</v>
      </c>
      <c r="E37" s="158"/>
      <c r="F37" s="156">
        <v>5.886</v>
      </c>
      <c r="G37" s="157">
        <f t="shared" si="1"/>
        <v>77.38587551471724</v>
      </c>
      <c r="H37" s="159"/>
      <c r="I37" s="155"/>
      <c r="J37" s="156">
        <v>5.829</v>
      </c>
      <c r="K37" s="157">
        <f t="shared" si="2"/>
        <v>78.90674076991353</v>
      </c>
      <c r="L37" s="155"/>
      <c r="M37" s="156">
        <v>5.82</v>
      </c>
      <c r="N37" s="157">
        <f t="shared" si="3"/>
        <v>79.1509709280676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5.905</v>
      </c>
      <c r="D38" s="157">
        <f t="shared" si="0"/>
        <v>76.88868121961761</v>
      </c>
      <c r="E38" s="158"/>
      <c r="F38" s="156">
        <v>5.928</v>
      </c>
      <c r="G38" s="157">
        <f t="shared" si="1"/>
        <v>76.29319910404489</v>
      </c>
      <c r="H38" s="159"/>
      <c r="I38" s="155"/>
      <c r="J38" s="156">
        <v>5.807</v>
      </c>
      <c r="K38" s="157">
        <f t="shared" si="2"/>
        <v>79.50575459597823</v>
      </c>
      <c r="L38" s="155"/>
      <c r="M38" s="156">
        <v>5.808</v>
      </c>
      <c r="N38" s="157">
        <f t="shared" si="3"/>
        <v>79.47837893823295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5.881</v>
      </c>
      <c r="D39" s="157">
        <f t="shared" si="0"/>
        <v>77.51751770495363</v>
      </c>
      <c r="E39" s="158"/>
      <c r="F39" s="156">
        <v>5.901</v>
      </c>
      <c r="G39" s="157">
        <f t="shared" si="1"/>
        <v>76.99295472005818</v>
      </c>
      <c r="H39" s="159"/>
      <c r="J39" s="156">
        <v>5.806</v>
      </c>
      <c r="K39" s="157">
        <f t="shared" si="2"/>
        <v>79.53314440013168</v>
      </c>
      <c r="L39" s="155"/>
      <c r="M39" s="156">
        <v>5.821</v>
      </c>
      <c r="N39" s="157">
        <f t="shared" si="3"/>
        <v>79.12377829031304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5.904</v>
      </c>
      <c r="D40" s="157">
        <f t="shared" si="0"/>
        <v>76.91472972666196</v>
      </c>
      <c r="E40" s="158"/>
      <c r="F40" s="156">
        <v>5.979</v>
      </c>
      <c r="G40" s="157">
        <f t="shared" si="1"/>
        <v>74.99721030251015</v>
      </c>
      <c r="H40" s="159"/>
      <c r="I40" s="155"/>
      <c r="J40" s="156">
        <v>5.825</v>
      </c>
      <c r="K40" s="157">
        <f t="shared" si="2"/>
        <v>79.01514775115038</v>
      </c>
      <c r="L40" s="155"/>
      <c r="M40" s="156">
        <v>5.788</v>
      </c>
      <c r="N40" s="157">
        <f t="shared" si="3"/>
        <v>80.02859106489288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5.881</v>
      </c>
      <c r="D41" s="157">
        <f t="shared" si="0"/>
        <v>77.51751770495363</v>
      </c>
      <c r="E41" s="158"/>
      <c r="F41" s="156">
        <v>5.882</v>
      </c>
      <c r="G41" s="157">
        <f t="shared" si="1"/>
        <v>77.49116240800682</v>
      </c>
      <c r="H41" s="159"/>
      <c r="I41" s="155"/>
      <c r="J41" s="156">
        <v>5.814</v>
      </c>
      <c r="K41" s="157">
        <f t="shared" si="2"/>
        <v>79.31442152146768</v>
      </c>
      <c r="L41" s="155"/>
      <c r="M41" s="156">
        <v>5.841</v>
      </c>
      <c r="N41" s="157">
        <f t="shared" si="3"/>
        <v>78.5828550541257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5.873</v>
      </c>
      <c r="D42" s="157">
        <f t="shared" si="0"/>
        <v>77.72884496819192</v>
      </c>
      <c r="E42" s="158"/>
      <c r="F42" s="156">
        <v>5.938</v>
      </c>
      <c r="G42" s="157">
        <f t="shared" si="1"/>
        <v>76.03644949943276</v>
      </c>
      <c r="H42" s="159"/>
      <c r="I42" s="155"/>
      <c r="J42" s="156">
        <v>5.819</v>
      </c>
      <c r="K42" s="157">
        <f t="shared" si="2"/>
        <v>79.1781775862591</v>
      </c>
      <c r="L42" s="155"/>
      <c r="M42" s="156">
        <v>5.883</v>
      </c>
      <c r="N42" s="157">
        <f t="shared" si="3"/>
        <v>77.46482054964078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5.904</v>
      </c>
      <c r="D43" s="157">
        <f t="shared" si="0"/>
        <v>76.91472972666196</v>
      </c>
      <c r="E43" s="158"/>
      <c r="F43" s="156">
        <v>5.866</v>
      </c>
      <c r="G43" s="157">
        <f t="shared" si="1"/>
        <v>77.91446602442261</v>
      </c>
      <c r="H43" s="159"/>
      <c r="I43" s="155"/>
      <c r="J43" s="156">
        <v>5.825</v>
      </c>
      <c r="K43" s="157">
        <f t="shared" si="2"/>
        <v>79.01514775115038</v>
      </c>
      <c r="L43" s="155"/>
      <c r="M43" s="156">
        <v>5.824</v>
      </c>
      <c r="N43" s="157">
        <f t="shared" si="3"/>
        <v>79.04228440339345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5.906</v>
      </c>
      <c r="D44" s="157">
        <f t="shared" si="0"/>
        <v>76.86264594300081</v>
      </c>
      <c r="E44" s="158"/>
      <c r="F44" s="156">
        <v>5.873</v>
      </c>
      <c r="G44" s="157">
        <f t="shared" si="1"/>
        <v>77.72884496819192</v>
      </c>
      <c r="H44" s="159"/>
      <c r="I44" s="155"/>
      <c r="J44" s="156">
        <v>5.815</v>
      </c>
      <c r="K44" s="157">
        <f t="shared" si="2"/>
        <v>79.28714461632276</v>
      </c>
      <c r="L44" s="155"/>
      <c r="M44" s="156">
        <v>5.841</v>
      </c>
      <c r="N44" s="157">
        <f t="shared" si="3"/>
        <v>78.5828550541257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5.887</v>
      </c>
      <c r="D45" s="157">
        <f t="shared" si="0"/>
        <v>77.35958731940295</v>
      </c>
      <c r="E45" s="158"/>
      <c r="F45" s="156">
        <v>5.884</v>
      </c>
      <c r="G45" s="157">
        <f t="shared" si="1"/>
        <v>77.43849212072065</v>
      </c>
      <c r="H45" s="159"/>
      <c r="I45" s="155"/>
      <c r="J45" s="156">
        <v>5.817</v>
      </c>
      <c r="K45" s="157">
        <f t="shared" si="2"/>
        <v>79.23263300252205</v>
      </c>
      <c r="L45" s="155"/>
      <c r="M45" s="156">
        <v>5.799</v>
      </c>
      <c r="N45" s="157">
        <f t="shared" si="3"/>
        <v>79.72526994857341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5.943</v>
      </c>
      <c r="D46" s="157">
        <f t="shared" si="0"/>
        <v>75.908560447134</v>
      </c>
      <c r="E46" s="158"/>
      <c r="F46" s="156">
        <v>5.895</v>
      </c>
      <c r="G46" s="157">
        <f t="shared" si="1"/>
        <v>77.14976314119876</v>
      </c>
      <c r="H46" s="159"/>
      <c r="I46" s="155"/>
      <c r="J46" s="156">
        <v>5.812</v>
      </c>
      <c r="K46" s="157">
        <f t="shared" si="2"/>
        <v>79.36901757665503</v>
      </c>
      <c r="L46" s="155"/>
      <c r="M46" s="156">
        <v>5.833</v>
      </c>
      <c r="N46" s="157">
        <f t="shared" si="3"/>
        <v>78.79855673359022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5.893</v>
      </c>
      <c r="D47" s="157">
        <f t="shared" si="0"/>
        <v>77.20213908208108</v>
      </c>
      <c r="E47" s="158"/>
      <c r="F47" s="156">
        <v>5.871</v>
      </c>
      <c r="G47" s="157">
        <f t="shared" si="1"/>
        <v>77.78181181160801</v>
      </c>
      <c r="H47" s="159"/>
      <c r="I47" s="155"/>
      <c r="J47" s="156">
        <v>5.65</v>
      </c>
      <c r="K47" s="157">
        <f t="shared" si="2"/>
        <v>83.9856949695004</v>
      </c>
      <c r="L47" s="155"/>
      <c r="M47" s="156">
        <v>5.805</v>
      </c>
      <c r="N47" s="157">
        <f t="shared" si="3"/>
        <v>79.5605483604418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5.885</v>
      </c>
      <c r="D48" s="157">
        <f t="shared" si="0"/>
        <v>77.41217711211928</v>
      </c>
      <c r="E48" s="158"/>
      <c r="F48" s="156">
        <v>5.89</v>
      </c>
      <c r="G48" s="157">
        <f t="shared" si="1"/>
        <v>77.28080305498591</v>
      </c>
      <c r="H48" s="159"/>
      <c r="I48" s="155"/>
      <c r="J48" s="156">
        <v>5.808</v>
      </c>
      <c r="K48" s="157">
        <f t="shared" si="2"/>
        <v>79.47837893823295</v>
      </c>
      <c r="L48" s="155"/>
      <c r="M48" s="156">
        <v>5.8</v>
      </c>
      <c r="N48" s="157">
        <f t="shared" si="3"/>
        <v>79.6977808461319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5.899</v>
      </c>
      <c r="D49" s="157">
        <f t="shared" si="0"/>
        <v>77.04517103237254</v>
      </c>
      <c r="E49" s="158"/>
      <c r="F49" s="156">
        <v>5.917</v>
      </c>
      <c r="G49" s="157">
        <f t="shared" si="1"/>
        <v>76.57712855174506</v>
      </c>
      <c r="H49" s="159"/>
      <c r="I49" s="155"/>
      <c r="J49" s="156">
        <v>5.808</v>
      </c>
      <c r="K49" s="157">
        <f t="shared" si="2"/>
        <v>79.47837893823295</v>
      </c>
      <c r="L49" s="155"/>
      <c r="M49" s="156">
        <v>5.808</v>
      </c>
      <c r="N49" s="157">
        <f t="shared" si="3"/>
        <v>79.47837893823295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5.916</v>
      </c>
      <c r="D50" s="157">
        <f t="shared" si="0"/>
        <v>76.60301888324864</v>
      </c>
      <c r="E50" s="158"/>
      <c r="F50" s="156">
        <v>5.902</v>
      </c>
      <c r="G50" s="157">
        <f t="shared" si="1"/>
        <v>76.96686646790486</v>
      </c>
      <c r="H50" s="159"/>
      <c r="I50" s="155"/>
      <c r="J50" s="156">
        <v>5.812</v>
      </c>
      <c r="K50" s="157">
        <f t="shared" si="2"/>
        <v>79.36901757665503</v>
      </c>
      <c r="L50" s="155"/>
      <c r="M50" s="156">
        <v>5.801</v>
      </c>
      <c r="N50" s="157">
        <f t="shared" si="3"/>
        <v>79.67030595851521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5.894</v>
      </c>
      <c r="D51" s="157">
        <f t="shared" si="0"/>
        <v>77.17594444690367</v>
      </c>
      <c r="E51" s="158"/>
      <c r="F51" s="156">
        <v>5.96</v>
      </c>
      <c r="G51" s="157">
        <f t="shared" si="1"/>
        <v>75.47614261924792</v>
      </c>
      <c r="H51" s="159"/>
      <c r="I51" s="155"/>
      <c r="J51" s="156">
        <v>5.835</v>
      </c>
      <c r="K51" s="157">
        <f t="shared" si="2"/>
        <v>78.74454812877926</v>
      </c>
      <c r="L51" s="155"/>
      <c r="M51" s="156">
        <v>5.769</v>
      </c>
      <c r="N51" s="157">
        <f t="shared" si="3"/>
        <v>80.55660186684905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5.871</v>
      </c>
      <c r="D52" s="157">
        <f t="shared" si="0"/>
        <v>77.78181181160801</v>
      </c>
      <c r="E52" s="158"/>
      <c r="F52" s="156">
        <v>5.948</v>
      </c>
      <c r="G52" s="157">
        <f t="shared" si="1"/>
        <v>75.78099377704385</v>
      </c>
      <c r="H52" s="159"/>
      <c r="I52" s="155"/>
      <c r="J52" s="156">
        <v>5.842</v>
      </c>
      <c r="K52" s="157">
        <f t="shared" si="2"/>
        <v>78.5559546332516</v>
      </c>
      <c r="L52" s="155"/>
      <c r="M52" s="156">
        <v>5.83</v>
      </c>
      <c r="N52" s="157">
        <f t="shared" si="3"/>
        <v>78.87967388364662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5.878</v>
      </c>
      <c r="D53" s="157">
        <f t="shared" si="0"/>
        <v>77.59666431874439</v>
      </c>
      <c r="E53" s="158"/>
      <c r="F53" s="156">
        <v>5.872</v>
      </c>
      <c r="G53" s="157">
        <f t="shared" si="1"/>
        <v>77.75532162472079</v>
      </c>
      <c r="H53" s="159"/>
      <c r="I53" s="155"/>
      <c r="J53" s="156">
        <v>5.809</v>
      </c>
      <c r="K53" s="157">
        <f t="shared" si="2"/>
        <v>79.45101741715561</v>
      </c>
      <c r="L53" s="155"/>
      <c r="M53" s="156">
        <v>5.814</v>
      </c>
      <c r="N53" s="157">
        <f t="shared" si="3"/>
        <v>79.31442152146768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5.903</v>
      </c>
      <c r="D54" s="157">
        <f t="shared" si="0"/>
        <v>76.94079147309986</v>
      </c>
      <c r="E54" s="158"/>
      <c r="F54" s="156">
        <v>5.875</v>
      </c>
      <c r="G54" s="157">
        <f t="shared" si="1"/>
        <v>77.67593220936537</v>
      </c>
      <c r="H54" s="159"/>
      <c r="I54" s="155"/>
      <c r="J54" s="156">
        <v>5.826</v>
      </c>
      <c r="K54" s="157">
        <f t="shared" si="2"/>
        <v>78.98802507126737</v>
      </c>
      <c r="L54" s="155"/>
      <c r="M54" s="156">
        <v>5.807</v>
      </c>
      <c r="N54" s="157">
        <f t="shared" si="3"/>
        <v>79.50575459597823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5.881</v>
      </c>
      <c r="D55" s="157">
        <f t="shared" si="0"/>
        <v>77.51751770495363</v>
      </c>
      <c r="E55" s="158"/>
      <c r="F55" s="156">
        <v>5.872</v>
      </c>
      <c r="G55" s="157">
        <f t="shared" si="1"/>
        <v>77.75532162472079</v>
      </c>
      <c r="H55" s="159"/>
      <c r="I55" s="155"/>
      <c r="J55" s="156">
        <v>5.835</v>
      </c>
      <c r="K55" s="157">
        <f t="shared" si="2"/>
        <v>78.74454812877926</v>
      </c>
      <c r="L55" s="155"/>
      <c r="M55" s="156">
        <v>5.783</v>
      </c>
      <c r="N55" s="157">
        <f t="shared" si="3"/>
        <v>80.16703683274821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5.899</v>
      </c>
      <c r="D56" s="157">
        <f t="shared" si="0"/>
        <v>77.04517103237254</v>
      </c>
      <c r="E56" s="158"/>
      <c r="F56" s="156">
        <v>5.864</v>
      </c>
      <c r="G56" s="157">
        <f t="shared" si="1"/>
        <v>77.96762274539043</v>
      </c>
      <c r="H56" s="159"/>
      <c r="I56" s="155"/>
      <c r="J56" s="156">
        <v>5.808</v>
      </c>
      <c r="K56" s="157">
        <f t="shared" si="2"/>
        <v>79.47837893823295</v>
      </c>
      <c r="L56" s="155"/>
      <c r="M56" s="156">
        <v>5.87</v>
      </c>
      <c r="N56" s="157">
        <f t="shared" si="3"/>
        <v>77.80831553807442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5.877</v>
      </c>
      <c r="D57" s="157">
        <f t="shared" si="0"/>
        <v>77.62307346151889</v>
      </c>
      <c r="E57" s="158"/>
      <c r="F57" s="156">
        <v>5.891</v>
      </c>
      <c r="G57" s="157">
        <f t="shared" si="1"/>
        <v>77.25456837706068</v>
      </c>
      <c r="H57" s="159"/>
      <c r="I57" s="155"/>
      <c r="J57" s="156">
        <v>5.798</v>
      </c>
      <c r="K57" s="157">
        <f t="shared" si="2"/>
        <v>79.75277327564739</v>
      </c>
      <c r="L57" s="155"/>
      <c r="M57" s="156">
        <v>5.792</v>
      </c>
      <c r="N57" s="157">
        <f t="shared" si="3"/>
        <v>79.91809250566236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5.872</v>
      </c>
      <c r="D58" s="157">
        <f t="shared" si="0"/>
        <v>77.75532162472079</v>
      </c>
      <c r="E58" s="158"/>
      <c r="F58" s="156">
        <v>5.887</v>
      </c>
      <c r="G58" s="157">
        <f t="shared" si="1"/>
        <v>77.35958731940295</v>
      </c>
      <c r="H58" s="159"/>
      <c r="I58" s="155"/>
      <c r="J58" s="156">
        <v>5.817</v>
      </c>
      <c r="K58" s="157">
        <f t="shared" si="2"/>
        <v>79.23263300252205</v>
      </c>
      <c r="L58" s="155"/>
      <c r="M58" s="156">
        <v>5.792</v>
      </c>
      <c r="N58" s="157">
        <f t="shared" si="3"/>
        <v>79.91809250566236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5.892</v>
      </c>
      <c r="D59" s="157">
        <f t="shared" si="0"/>
        <v>77.22834705578083</v>
      </c>
      <c r="E59" s="158"/>
      <c r="F59" s="156">
        <v>5.916</v>
      </c>
      <c r="G59" s="157">
        <f t="shared" si="1"/>
        <v>76.60301888324864</v>
      </c>
      <c r="H59" s="159"/>
      <c r="I59" s="155"/>
      <c r="J59" s="156">
        <v>5.814</v>
      </c>
      <c r="K59" s="157">
        <f t="shared" si="2"/>
        <v>79.31442152146768</v>
      </c>
      <c r="L59" s="155"/>
      <c r="M59" s="156">
        <v>5.799</v>
      </c>
      <c r="N59" s="157">
        <f t="shared" si="3"/>
        <v>79.72526994857341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5.909</v>
      </c>
      <c r="D60" s="157">
        <f t="shared" si="0"/>
        <v>76.78461940616977</v>
      </c>
      <c r="E60" s="158"/>
      <c r="F60" s="156">
        <v>5.91</v>
      </c>
      <c r="G60" s="157">
        <f t="shared" si="1"/>
        <v>76.75863696175506</v>
      </c>
      <c r="H60" s="159"/>
      <c r="I60" s="155"/>
      <c r="J60" s="156">
        <v>5.847</v>
      </c>
      <c r="K60" s="157">
        <f t="shared" si="2"/>
        <v>78.42165949645019</v>
      </c>
      <c r="L60" s="155"/>
      <c r="M60" s="156">
        <v>5.774</v>
      </c>
      <c r="N60" s="157">
        <f t="shared" si="3"/>
        <v>80.41714616397518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5.88</v>
      </c>
      <c r="D61" s="157">
        <f t="shared" si="0"/>
        <v>77.54388644962391</v>
      </c>
      <c r="E61" s="158"/>
      <c r="F61" s="156">
        <v>5.925</v>
      </c>
      <c r="G61" s="157">
        <f t="shared" si="1"/>
        <v>76.37047759907072</v>
      </c>
      <c r="H61" s="159"/>
      <c r="I61" s="155"/>
      <c r="J61" s="156">
        <v>5.781</v>
      </c>
      <c r="K61" s="157">
        <f t="shared" si="2"/>
        <v>80.22251574931151</v>
      </c>
      <c r="L61" s="155"/>
      <c r="M61" s="156">
        <v>5.775</v>
      </c>
      <c r="N61" s="157">
        <f t="shared" si="3"/>
        <v>80.3892984813291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5.856</v>
      </c>
      <c r="D62" s="157">
        <f t="shared" si="0"/>
        <v>78.18079454680655</v>
      </c>
      <c r="E62" s="158"/>
      <c r="F62" s="156">
        <v>5.87</v>
      </c>
      <c r="G62" s="157">
        <f t="shared" si="1"/>
        <v>77.80831553807442</v>
      </c>
      <c r="H62" s="159"/>
      <c r="I62" s="155"/>
      <c r="J62" s="156">
        <v>5.82</v>
      </c>
      <c r="K62" s="157">
        <f t="shared" si="2"/>
        <v>79.1509709280676</v>
      </c>
      <c r="L62" s="155"/>
      <c r="M62" s="156">
        <v>5.829</v>
      </c>
      <c r="N62" s="157">
        <f t="shared" si="3"/>
        <v>78.90674076991353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5.85</v>
      </c>
      <c r="D63" s="157">
        <f t="shared" si="0"/>
        <v>78.34124764888237</v>
      </c>
      <c r="E63" s="158"/>
      <c r="F63" s="156">
        <v>5.895</v>
      </c>
      <c r="G63" s="157">
        <f t="shared" si="1"/>
        <v>77.14976314119876</v>
      </c>
      <c r="H63" s="159"/>
      <c r="I63" s="155"/>
      <c r="J63" s="156">
        <v>5.793</v>
      </c>
      <c r="K63" s="157">
        <f t="shared" si="2"/>
        <v>79.8905036243608</v>
      </c>
      <c r="L63" s="155"/>
      <c r="M63" s="156">
        <v>5.833</v>
      </c>
      <c r="N63" s="157">
        <f t="shared" si="3"/>
        <v>78.79855673359022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5.833</v>
      </c>
      <c r="D64" s="157">
        <f t="shared" si="0"/>
        <v>78.79855673359022</v>
      </c>
      <c r="E64" s="158"/>
      <c r="F64" s="156">
        <v>5.959</v>
      </c>
      <c r="G64" s="157">
        <f t="shared" si="1"/>
        <v>75.50147655969866</v>
      </c>
      <c r="H64" s="159"/>
      <c r="I64" s="155"/>
      <c r="J64" s="156">
        <v>5.781</v>
      </c>
      <c r="K64" s="157">
        <f t="shared" si="2"/>
        <v>80.22251574931151</v>
      </c>
      <c r="L64" s="155"/>
      <c r="M64" s="156">
        <v>5.802</v>
      </c>
      <c r="N64" s="157">
        <f t="shared" si="3"/>
        <v>79.64284527592433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5.869</v>
      </c>
      <c r="D65" s="157">
        <f t="shared" si="0"/>
        <v>77.83483281334864</v>
      </c>
      <c r="E65" s="158"/>
      <c r="F65" s="156">
        <v>5.871</v>
      </c>
      <c r="G65" s="157">
        <f t="shared" si="1"/>
        <v>77.78181181160801</v>
      </c>
      <c r="H65" s="159"/>
      <c r="I65" s="155"/>
      <c r="J65" s="156">
        <v>5.81</v>
      </c>
      <c r="K65" s="157">
        <f t="shared" si="2"/>
        <v>79.42367002301442</v>
      </c>
      <c r="L65" s="155"/>
      <c r="M65" s="156">
        <v>5.774</v>
      </c>
      <c r="N65" s="157">
        <f t="shared" si="3"/>
        <v>80.41714616397518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5.874</v>
      </c>
      <c r="D66" s="157">
        <f t="shared" si="0"/>
        <v>77.70238183280848</v>
      </c>
      <c r="E66" s="158"/>
      <c r="F66" s="156">
        <v>5.931</v>
      </c>
      <c r="G66" s="157">
        <f t="shared" si="1"/>
        <v>76.21603784566396</v>
      </c>
      <c r="H66" s="159"/>
      <c r="I66" s="155"/>
      <c r="J66" s="156">
        <v>5.818</v>
      </c>
      <c r="K66" s="157">
        <f t="shared" si="2"/>
        <v>79.2053982745278</v>
      </c>
      <c r="L66" s="155"/>
      <c r="M66" s="156">
        <v>5.81</v>
      </c>
      <c r="N66" s="157">
        <f t="shared" si="3"/>
        <v>79.42367002301442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>
        <v>5.914</v>
      </c>
      <c r="D67" s="157">
        <f t="shared" si="0"/>
        <v>76.65483895204152</v>
      </c>
      <c r="E67" s="158"/>
      <c r="F67" s="156">
        <v>5.854</v>
      </c>
      <c r="G67" s="157">
        <f t="shared" si="1"/>
        <v>78.23422409901256</v>
      </c>
      <c r="H67" s="159"/>
      <c r="I67" s="155"/>
      <c r="J67" s="156">
        <v>5.772</v>
      </c>
      <c r="K67" s="157">
        <f t="shared" si="2"/>
        <v>80.47288495707876</v>
      </c>
      <c r="L67" s="155"/>
      <c r="M67" s="156">
        <v>5.812</v>
      </c>
      <c r="N67" s="157">
        <f t="shared" si="3"/>
        <v>79.36901757665503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5.87</v>
      </c>
      <c r="D68" s="157">
        <f t="shared" si="0"/>
        <v>77.80831553807442</v>
      </c>
      <c r="E68" s="158"/>
      <c r="F68" s="156">
        <v>5.875</v>
      </c>
      <c r="G68" s="157">
        <f t="shared" si="1"/>
        <v>77.67593220936537</v>
      </c>
      <c r="H68" s="159"/>
      <c r="I68" s="155"/>
      <c r="J68" s="156">
        <v>5.777</v>
      </c>
      <c r="K68" s="157">
        <f t="shared" si="2"/>
        <v>80.33364649373993</v>
      </c>
      <c r="L68" s="155"/>
      <c r="M68" s="156">
        <v>5.751</v>
      </c>
      <c r="N68" s="157">
        <f t="shared" si="3"/>
        <v>81.06165769493315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5.833</v>
      </c>
      <c r="D69" s="157">
        <f t="shared" si="0"/>
        <v>78.79855673359022</v>
      </c>
      <c r="E69" s="158"/>
      <c r="F69" s="156">
        <v>5.879</v>
      </c>
      <c r="G69" s="157">
        <f t="shared" si="1"/>
        <v>77.57026865116809</v>
      </c>
      <c r="H69" s="159"/>
      <c r="I69" s="155"/>
      <c r="J69" s="156">
        <v>5.831</v>
      </c>
      <c r="K69" s="157">
        <f t="shared" si="2"/>
        <v>78.85262092186879</v>
      </c>
      <c r="L69" s="155"/>
      <c r="M69" s="156">
        <v>5.82</v>
      </c>
      <c r="N69" s="157">
        <f t="shared" si="3"/>
        <v>79.1509709280676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5.891</v>
      </c>
      <c r="D70" s="157">
        <f t="shared" si="0"/>
        <v>77.25456837706068</v>
      </c>
      <c r="E70" s="158"/>
      <c r="F70" s="156">
        <v>5.885</v>
      </c>
      <c r="G70" s="157">
        <f t="shared" si="1"/>
        <v>77.41217711211928</v>
      </c>
      <c r="H70" s="159"/>
      <c r="I70" s="155"/>
      <c r="J70" s="156">
        <v>5.784</v>
      </c>
      <c r="K70" s="157">
        <f t="shared" si="2"/>
        <v>80.13931895350761</v>
      </c>
      <c r="L70" s="155"/>
      <c r="M70" s="156">
        <v>5.789</v>
      </c>
      <c r="N70" s="157">
        <f t="shared" si="3"/>
        <v>80.0009449502136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5.912</v>
      </c>
      <c r="D71" s="157">
        <f t="shared" si="0"/>
        <v>76.70671162113904</v>
      </c>
      <c r="E71" s="158"/>
      <c r="F71" s="156">
        <v>5.777</v>
      </c>
      <c r="G71" s="157">
        <f t="shared" si="1"/>
        <v>80.33364649373993</v>
      </c>
      <c r="H71" s="159"/>
      <c r="I71" s="155"/>
      <c r="J71" s="156">
        <v>5.788</v>
      </c>
      <c r="K71" s="157">
        <f t="shared" si="2"/>
        <v>80.02859106489288</v>
      </c>
      <c r="L71" s="155"/>
      <c r="M71" s="156">
        <v>5.82</v>
      </c>
      <c r="N71" s="157">
        <f t="shared" si="3"/>
        <v>79.1509709280676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5.912</v>
      </c>
      <c r="D72" s="157">
        <f t="shared" si="0"/>
        <v>76.70671162113904</v>
      </c>
      <c r="E72" s="158"/>
      <c r="F72" s="156">
        <v>5.82</v>
      </c>
      <c r="G72" s="157">
        <f t="shared" si="1"/>
        <v>79.1509709280676</v>
      </c>
      <c r="H72" s="159"/>
      <c r="I72" s="155"/>
      <c r="J72" s="156">
        <v>5.818</v>
      </c>
      <c r="K72" s="157">
        <f t="shared" si="2"/>
        <v>79.2053982745278</v>
      </c>
      <c r="L72" s="155"/>
      <c r="M72" s="156">
        <v>5.773</v>
      </c>
      <c r="N72" s="157">
        <f t="shared" si="3"/>
        <v>80.44500831921495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5.908</v>
      </c>
      <c r="D73" s="157">
        <f t="shared" si="0"/>
        <v>76.8106150452239</v>
      </c>
      <c r="E73" s="163"/>
      <c r="F73" s="162">
        <v>5.87</v>
      </c>
      <c r="G73" s="157">
        <f t="shared" si="1"/>
        <v>77.80831553807442</v>
      </c>
      <c r="H73" s="164"/>
      <c r="I73" s="161"/>
      <c r="J73" s="162">
        <v>5.782</v>
      </c>
      <c r="K73" s="157">
        <f t="shared" si="2"/>
        <v>80.19476909469866</v>
      </c>
      <c r="L73" s="161"/>
      <c r="M73" s="162">
        <v>5.739</v>
      </c>
      <c r="N73" s="165">
        <f t="shared" si="3"/>
        <v>81.40100492295</v>
      </c>
      <c r="O73" s="166"/>
      <c r="P73" s="47">
        <v>63</v>
      </c>
    </row>
    <row r="74" spans="1:17" ht="24.75" thickBot="1">
      <c r="A74" s="178" t="s">
        <v>0</v>
      </c>
      <c r="B74" s="179" t="s">
        <v>3</v>
      </c>
      <c r="C74" s="180" t="s">
        <v>5</v>
      </c>
      <c r="D74" s="180" t="s">
        <v>7</v>
      </c>
      <c r="E74" s="180" t="s">
        <v>4</v>
      </c>
      <c r="F74" s="180" t="s">
        <v>6</v>
      </c>
      <c r="G74" s="180" t="s">
        <v>8</v>
      </c>
      <c r="H74" s="181" t="s">
        <v>30</v>
      </c>
      <c r="I74" s="179" t="s">
        <v>3</v>
      </c>
      <c r="J74" s="180" t="s">
        <v>5</v>
      </c>
      <c r="K74" s="180" t="s">
        <v>7</v>
      </c>
      <c r="L74" s="180" t="s">
        <v>4</v>
      </c>
      <c r="M74" s="180" t="s">
        <v>6</v>
      </c>
      <c r="N74" s="180" t="s">
        <v>8</v>
      </c>
      <c r="O74" s="182" t="s">
        <v>30</v>
      </c>
      <c r="P74" s="183" t="s">
        <v>0</v>
      </c>
      <c r="Q74" s="176" t="s">
        <v>45</v>
      </c>
    </row>
    <row r="75" spans="1:17" ht="12.75">
      <c r="A75" s="75" t="s">
        <v>14</v>
      </c>
      <c r="B75" s="14"/>
      <c r="C75" s="15">
        <f>AVERAGE(C10:C73)</f>
        <v>1221.0507499999997</v>
      </c>
      <c r="D75" s="15">
        <f>AVERAGE(D10:D73)</f>
        <v>76.41602895380665</v>
      </c>
      <c r="E75" s="14"/>
      <c r="F75" s="26">
        <f>AVERAGE(F10:F73)</f>
        <v>5.902859375</v>
      </c>
      <c r="G75" s="14">
        <f>AVERAGE(G10:G73)</f>
        <v>76.95217665647431</v>
      </c>
      <c r="H75" s="66"/>
      <c r="I75" s="14"/>
      <c r="J75" s="15">
        <f>AVERAGE(J10:J73)</f>
        <v>5.799531249999999</v>
      </c>
      <c r="K75" s="15">
        <f>AVERAGE(K10:K73)</f>
        <v>79.71689681628754</v>
      </c>
      <c r="L75" s="14"/>
      <c r="M75" s="14">
        <f>AVERAGE(M10:M73)</f>
        <v>5.80359375</v>
      </c>
      <c r="N75" s="14">
        <f>AVERAGE(N10:N73)</f>
        <v>79.6082924596196</v>
      </c>
      <c r="O75" s="126"/>
      <c r="P75" s="132" t="s">
        <v>14</v>
      </c>
      <c r="Q75" s="177" t="e">
        <f>Modul!$W$4</f>
        <v>#DIV/0!</v>
      </c>
    </row>
    <row r="76" spans="1:16" ht="12.75">
      <c r="A76" s="76" t="s">
        <v>10</v>
      </c>
      <c r="B76" s="16"/>
      <c r="C76" s="17">
        <f>STDEV(C10:C73)</f>
        <v>9721.39038098782</v>
      </c>
      <c r="D76" s="17">
        <f>STDEV(D10:D73)</f>
        <v>9.728425193086624</v>
      </c>
      <c r="E76" s="16"/>
      <c r="F76" s="27">
        <f>STDEV(F10:F73)</f>
        <v>0.03431778066020111</v>
      </c>
      <c r="G76" s="16">
        <f>STDEV(G10:G73)</f>
        <v>0.8999133848630103</v>
      </c>
      <c r="H76" s="67"/>
      <c r="I76" s="16"/>
      <c r="J76" s="17">
        <f>STDEV(J10:J73)</f>
        <v>0.029624083269161362</v>
      </c>
      <c r="K76" s="17">
        <f>STDEV(K10:K73)</f>
        <v>0.8279757534886927</v>
      </c>
      <c r="L76" s="16"/>
      <c r="M76" s="16">
        <f>STDEV(M10:M73)</f>
        <v>0.03626477531415868</v>
      </c>
      <c r="N76" s="16">
        <f>STDEV(N10:N73)</f>
        <v>0.995507289835932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77777</v>
      </c>
      <c r="D77" s="19">
        <f t="shared" si="4"/>
        <v>79.42367002301442</v>
      </c>
      <c r="E77" s="18">
        <f t="shared" si="4"/>
        <v>0</v>
      </c>
      <c r="F77" s="28">
        <f t="shared" si="4"/>
        <v>5.979</v>
      </c>
      <c r="G77" s="18">
        <f t="shared" si="4"/>
        <v>80.33364649373993</v>
      </c>
      <c r="H77" s="68"/>
      <c r="I77" s="18"/>
      <c r="J77" s="19">
        <f>MAX(J10:J73)</f>
        <v>5.847</v>
      </c>
      <c r="K77" s="19">
        <f>MAX(K10:K73)</f>
        <v>83.9856949695004</v>
      </c>
      <c r="L77" s="18">
        <f>MAX(L10:L73)</f>
        <v>0</v>
      </c>
      <c r="M77" s="18">
        <f>MAX(M10:M73)</f>
        <v>5.906</v>
      </c>
      <c r="N77" s="18">
        <f>MAX(N10:N73)</f>
        <v>82.14360673671766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5.81</v>
      </c>
      <c r="D78" s="19">
        <f>MIN(D10:D73)</f>
        <v>4.4320009081621874E-07</v>
      </c>
      <c r="E78" s="18">
        <f>MIN(E10:E73)</f>
        <v>0</v>
      </c>
      <c r="F78" s="28">
        <f>MIN(F10:F73)</f>
        <v>5.777</v>
      </c>
      <c r="G78" s="18">
        <f>MIN(G10:G73)</f>
        <v>74.99721030251015</v>
      </c>
      <c r="H78" s="69"/>
      <c r="I78" s="20"/>
      <c r="J78" s="19">
        <f>MIN(J10:J73)</f>
        <v>5.65</v>
      </c>
      <c r="K78" s="19">
        <f>MIN(K10:K73)</f>
        <v>78.42165949645019</v>
      </c>
      <c r="L78" s="18">
        <f>MIN(L10:L73)</f>
        <v>0</v>
      </c>
      <c r="M78" s="18">
        <f>MIN(M10:M73)</f>
        <v>5.713</v>
      </c>
      <c r="N78" s="18">
        <f>MIN(N10:N73)</f>
        <v>76.86264594300081</v>
      </c>
      <c r="O78" s="129"/>
      <c r="P78" s="134" t="s">
        <v>16</v>
      </c>
    </row>
    <row r="79" spans="1:16" ht="12.75">
      <c r="A79" s="77" t="s">
        <v>31</v>
      </c>
      <c r="B79" s="20"/>
      <c r="C79" s="21"/>
      <c r="D79" s="22">
        <f>COUNTIF(D10:D73,"&lt;70")</f>
        <v>1</v>
      </c>
      <c r="E79" s="20"/>
      <c r="F79" s="20"/>
      <c r="G79" s="23">
        <f>COUNTIF(G10:G73,"&lt;70")</f>
        <v>0</v>
      </c>
      <c r="H79" s="69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29"/>
      <c r="P79" s="134" t="s">
        <v>31</v>
      </c>
    </row>
    <row r="80" spans="1:16" ht="12.75">
      <c r="A80" s="77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1</v>
      </c>
      <c r="H80" s="69"/>
      <c r="I80" s="20"/>
      <c r="J80" s="21"/>
      <c r="K80" s="22">
        <f>COUNTIF(K10:K73,"&gt;80")</f>
        <v>21</v>
      </c>
      <c r="L80" s="20"/>
      <c r="M80" s="20"/>
      <c r="N80" s="23">
        <f>COUNTIF(N10:N73,"&gt;80")</f>
        <v>20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1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240" t="s">
        <v>53</v>
      </c>
      <c r="C84" s="241"/>
      <c r="D84" s="241"/>
      <c r="E84" s="241"/>
      <c r="F84" s="241"/>
      <c r="G84" s="241"/>
      <c r="H84" s="242"/>
      <c r="I84" s="243" t="s">
        <v>52</v>
      </c>
      <c r="J84" s="241"/>
      <c r="K84" s="241"/>
      <c r="L84" s="241"/>
      <c r="M84" s="241"/>
      <c r="N84" s="241"/>
      <c r="O84" s="244"/>
      <c r="P84" s="136" t="s">
        <v>9</v>
      </c>
    </row>
    <row r="85" spans="1:16" ht="12.75">
      <c r="A85" s="79" t="s">
        <v>12</v>
      </c>
      <c r="B85" s="245" t="s">
        <v>56</v>
      </c>
      <c r="C85" s="246"/>
      <c r="N85" s="245" t="s">
        <v>56</v>
      </c>
      <c r="O85" s="246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workbookViewId="0" topLeftCell="A1">
      <selection activeCell="F7" sqref="F7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3" t="s">
        <v>43</v>
      </c>
      <c r="R2" s="173" t="s">
        <v>44</v>
      </c>
    </row>
    <row r="3" spans="17:23" ht="12.75">
      <c r="Q3" s="174"/>
      <c r="R3" s="174"/>
      <c r="T3" s="195" t="e">
        <f>(R3-R4)/(Q4-Q3)</f>
        <v>#DIV/0!</v>
      </c>
      <c r="V3" s="195" t="e">
        <f>AVERAGE(T3:T46)</f>
        <v>#DIV/0!</v>
      </c>
      <c r="W3" s="175" t="e">
        <f>V3*60</f>
        <v>#DIV/0!</v>
      </c>
    </row>
    <row r="4" spans="17:23" ht="13.5" thickBot="1">
      <c r="Q4" s="174"/>
      <c r="R4" s="174"/>
      <c r="T4" s="195" t="e">
        <f aca="true" t="shared" si="0" ref="T4:T46">(R4-R5)/(Q5-Q4)</f>
        <v>#DIV/0!</v>
      </c>
      <c r="V4" s="196" t="e">
        <f>AVERAGE(T37:T46)</f>
        <v>#DIV/0!</v>
      </c>
      <c r="W4" s="197" t="e">
        <f>V4*60</f>
        <v>#DIV/0!</v>
      </c>
    </row>
    <row r="5" spans="1:23" ht="14.25" thickBot="1" thickTop="1">
      <c r="A5" s="262" t="s">
        <v>55</v>
      </c>
      <c r="B5" s="263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262" t="s">
        <v>54</v>
      </c>
      <c r="J5" s="263"/>
      <c r="K5" s="194"/>
      <c r="L5" s="44" t="s">
        <v>20</v>
      </c>
      <c r="M5" s="144" t="s">
        <v>40</v>
      </c>
      <c r="N5" s="45" t="s">
        <v>21</v>
      </c>
      <c r="O5" s="41" t="s">
        <v>23</v>
      </c>
      <c r="Q5" s="174"/>
      <c r="R5" s="174"/>
      <c r="T5" s="195" t="e">
        <f t="shared" si="0"/>
        <v>#DIV/0!</v>
      </c>
      <c r="V5" s="198"/>
      <c r="W5" s="199">
        <f>V5*60</f>
        <v>0</v>
      </c>
    </row>
    <row r="6" spans="1:20" ht="14.25" thickBot="1">
      <c r="A6" s="83" t="s">
        <v>9</v>
      </c>
      <c r="B6" s="272" t="s">
        <v>53</v>
      </c>
      <c r="C6" s="273"/>
      <c r="D6" s="272" t="s">
        <v>52</v>
      </c>
      <c r="E6" s="273"/>
      <c r="F6" s="81" t="s">
        <v>25</v>
      </c>
      <c r="G6" s="33" t="s">
        <v>26</v>
      </c>
      <c r="I6" s="84" t="s">
        <v>9</v>
      </c>
      <c r="J6" s="270" t="s">
        <v>53</v>
      </c>
      <c r="K6" s="271"/>
      <c r="L6" s="270" t="s">
        <v>52</v>
      </c>
      <c r="M6" s="271"/>
      <c r="N6" s="31" t="s">
        <v>25</v>
      </c>
      <c r="O6" s="49" t="s">
        <v>26</v>
      </c>
      <c r="Q6" s="174"/>
      <c r="R6" s="174"/>
      <c r="T6" s="195" t="e">
        <f t="shared" si="0"/>
        <v>#DIV/0!</v>
      </c>
    </row>
    <row r="7" spans="1:20" ht="15" thickBot="1">
      <c r="A7" s="50" t="s">
        <v>19</v>
      </c>
      <c r="B7" s="202"/>
      <c r="C7" s="202"/>
      <c r="D7" s="203"/>
      <c r="E7" s="85"/>
      <c r="F7" s="48"/>
      <c r="G7" s="33"/>
      <c r="I7" s="51"/>
      <c r="J7" s="268" t="s">
        <v>28</v>
      </c>
      <c r="K7" s="269"/>
      <c r="L7" s="268" t="s">
        <v>29</v>
      </c>
      <c r="M7" s="269"/>
      <c r="N7" s="184"/>
      <c r="O7" s="33"/>
      <c r="Q7" s="174"/>
      <c r="R7" s="174"/>
      <c r="T7" s="195" t="e">
        <f t="shared" si="0"/>
        <v>#DIV/0!</v>
      </c>
    </row>
    <row r="8" spans="1:20" ht="14.25" thickBot="1">
      <c r="A8" s="50"/>
      <c r="B8" s="226" t="s">
        <v>17</v>
      </c>
      <c r="C8" s="227"/>
      <c r="D8" s="227"/>
      <c r="E8" s="228"/>
      <c r="F8" s="32"/>
      <c r="G8" s="33"/>
      <c r="I8" s="50"/>
      <c r="J8" s="266" t="s">
        <v>24</v>
      </c>
      <c r="K8" s="267"/>
      <c r="L8" s="266" t="s">
        <v>24</v>
      </c>
      <c r="M8" s="267"/>
      <c r="N8" s="184"/>
      <c r="O8" s="33"/>
      <c r="Q8" s="174"/>
      <c r="R8" s="174"/>
      <c r="T8" s="195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266" t="s">
        <v>18</v>
      </c>
      <c r="G9" s="261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51</v>
      </c>
      <c r="N9" s="229" t="s">
        <v>18</v>
      </c>
      <c r="O9" s="261"/>
      <c r="Q9" s="174"/>
      <c r="R9" s="174"/>
      <c r="T9" s="195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264"/>
      <c r="G10" s="265"/>
      <c r="I10" s="34">
        <v>5</v>
      </c>
      <c r="J10" s="52"/>
      <c r="K10" s="53"/>
      <c r="L10" s="54"/>
      <c r="M10" s="189"/>
      <c r="N10" s="35"/>
      <c r="O10" s="36"/>
      <c r="Q10" s="174"/>
      <c r="R10" s="174"/>
      <c r="T10" s="195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258"/>
      <c r="G11" s="259"/>
      <c r="I11" s="37">
        <v>6</v>
      </c>
      <c r="J11" s="55"/>
      <c r="K11" s="56"/>
      <c r="L11" s="57"/>
      <c r="M11" s="56"/>
      <c r="N11" s="185"/>
      <c r="O11" s="38"/>
      <c r="Q11" s="174"/>
      <c r="R11" s="174"/>
      <c r="T11" s="195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258"/>
      <c r="G12" s="259"/>
      <c r="I12" s="37">
        <v>10</v>
      </c>
      <c r="J12" s="55"/>
      <c r="K12" s="56"/>
      <c r="L12" s="57"/>
      <c r="M12" s="56"/>
      <c r="N12" s="185"/>
      <c r="O12" s="38"/>
      <c r="Q12" s="174"/>
      <c r="R12" s="174"/>
      <c r="T12" s="195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258"/>
      <c r="G13" s="259"/>
      <c r="I13" s="37">
        <v>15</v>
      </c>
      <c r="J13" s="55"/>
      <c r="K13" s="56"/>
      <c r="L13" s="57"/>
      <c r="M13" s="56"/>
      <c r="N13" s="185"/>
      <c r="O13" s="38"/>
      <c r="Q13" s="174"/>
      <c r="R13" s="174"/>
      <c r="T13" s="195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258"/>
      <c r="G14" s="259"/>
      <c r="I14" s="37">
        <v>20</v>
      </c>
      <c r="J14" s="55"/>
      <c r="K14" s="56"/>
      <c r="L14" s="57"/>
      <c r="M14" s="56"/>
      <c r="N14" s="185"/>
      <c r="O14" s="38"/>
      <c r="Q14" s="174"/>
      <c r="R14" s="174"/>
      <c r="T14" s="195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258"/>
      <c r="G15" s="259"/>
      <c r="I15" s="37">
        <v>25</v>
      </c>
      <c r="J15" s="55"/>
      <c r="K15" s="56"/>
      <c r="L15" s="57"/>
      <c r="M15" s="56"/>
      <c r="N15" s="185"/>
      <c r="O15" s="38"/>
      <c r="Q15" s="174"/>
      <c r="R15" s="174"/>
      <c r="T15" s="195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258"/>
      <c r="G16" s="259"/>
      <c r="I16" s="37">
        <v>30</v>
      </c>
      <c r="J16" s="55"/>
      <c r="K16" s="56"/>
      <c r="L16" s="57"/>
      <c r="M16" s="56"/>
      <c r="N16" s="185"/>
      <c r="O16" s="38"/>
      <c r="Q16" s="174"/>
      <c r="R16" s="174"/>
      <c r="T16" s="195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258"/>
      <c r="G17" s="259"/>
      <c r="I17" s="37">
        <v>35</v>
      </c>
      <c r="J17" s="55"/>
      <c r="K17" s="56"/>
      <c r="L17" s="57"/>
      <c r="M17" s="56"/>
      <c r="N17" s="185"/>
      <c r="O17" s="38"/>
      <c r="Q17" s="174"/>
      <c r="R17" s="174"/>
      <c r="T17" s="195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258"/>
      <c r="G18" s="259"/>
      <c r="I18" s="37">
        <v>40</v>
      </c>
      <c r="J18" s="55"/>
      <c r="K18" s="56"/>
      <c r="L18" s="57"/>
      <c r="M18" s="56"/>
      <c r="N18" s="186"/>
      <c r="O18" s="38"/>
      <c r="Q18" s="174"/>
      <c r="R18" s="174"/>
      <c r="T18" s="195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258"/>
      <c r="G19" s="259"/>
      <c r="I19" s="37">
        <v>45</v>
      </c>
      <c r="J19" s="55"/>
      <c r="K19" s="56"/>
      <c r="L19" s="57"/>
      <c r="M19" s="56"/>
      <c r="N19" s="186"/>
      <c r="O19" s="38"/>
      <c r="Q19" s="174"/>
      <c r="R19" s="174"/>
      <c r="T19" s="195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258"/>
      <c r="G20" s="259"/>
      <c r="I20" s="37">
        <v>50</v>
      </c>
      <c r="J20" s="55"/>
      <c r="K20" s="56"/>
      <c r="L20" s="57"/>
      <c r="M20" s="56"/>
      <c r="N20" s="185"/>
      <c r="O20" s="38"/>
      <c r="Q20" s="174"/>
      <c r="R20" s="174"/>
      <c r="T20" s="195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258"/>
      <c r="G21" s="259"/>
      <c r="I21" s="37">
        <v>55</v>
      </c>
      <c r="J21" s="55"/>
      <c r="K21" s="56"/>
      <c r="L21" s="57"/>
      <c r="M21" s="56"/>
      <c r="N21" s="4"/>
      <c r="O21" s="38"/>
      <c r="Q21" s="174"/>
      <c r="R21" s="174"/>
      <c r="T21" s="195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258"/>
      <c r="G22" s="259"/>
      <c r="I22" s="37">
        <v>60</v>
      </c>
      <c r="J22" s="55"/>
      <c r="K22" s="56"/>
      <c r="L22" s="57"/>
      <c r="M22" s="56"/>
      <c r="N22" s="186"/>
      <c r="O22" s="38"/>
      <c r="Q22" s="174"/>
      <c r="R22" s="174"/>
      <c r="T22" s="195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258"/>
      <c r="G23" s="259"/>
      <c r="I23" s="37">
        <v>65</v>
      </c>
      <c r="J23" s="55"/>
      <c r="K23" s="56"/>
      <c r="L23" s="57"/>
      <c r="M23" s="56"/>
      <c r="N23" s="186"/>
      <c r="O23" s="38"/>
      <c r="Q23" s="174"/>
      <c r="R23" s="174"/>
      <c r="T23" s="195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258"/>
      <c r="G24" s="259"/>
      <c r="I24" s="37">
        <v>70</v>
      </c>
      <c r="J24" s="55"/>
      <c r="K24" s="56"/>
      <c r="L24" s="57"/>
      <c r="M24" s="56"/>
      <c r="N24" s="186"/>
      <c r="O24" s="38"/>
      <c r="Q24" s="174"/>
      <c r="R24" s="174"/>
      <c r="T24" s="195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258"/>
      <c r="G25" s="259"/>
      <c r="I25" s="37">
        <v>75</v>
      </c>
      <c r="J25" s="55"/>
      <c r="K25" s="56"/>
      <c r="L25" s="57"/>
      <c r="M25" s="56"/>
      <c r="N25" s="186"/>
      <c r="O25" s="38"/>
      <c r="Q25" s="174"/>
      <c r="R25" s="174"/>
      <c r="T25" s="195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258"/>
      <c r="G26" s="259"/>
      <c r="I26" s="37">
        <v>80</v>
      </c>
      <c r="J26" s="55"/>
      <c r="K26" s="56"/>
      <c r="L26" s="57"/>
      <c r="M26" s="56"/>
      <c r="N26" s="185"/>
      <c r="O26" s="38"/>
      <c r="Q26" s="174"/>
      <c r="R26" s="174"/>
      <c r="T26" s="195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258"/>
      <c r="G27" s="259"/>
      <c r="I27" s="37">
        <v>85</v>
      </c>
      <c r="J27" s="55"/>
      <c r="K27" s="56"/>
      <c r="L27" s="57"/>
      <c r="M27" s="56"/>
      <c r="N27" s="4"/>
      <c r="O27" s="38"/>
      <c r="Q27" s="174"/>
      <c r="R27" s="174"/>
      <c r="T27" s="195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258"/>
      <c r="G28" s="259"/>
      <c r="I28" s="37">
        <v>86</v>
      </c>
      <c r="J28" s="55"/>
      <c r="K28" s="56"/>
      <c r="L28" s="57"/>
      <c r="M28" s="111"/>
      <c r="N28" s="185"/>
      <c r="O28" s="38"/>
      <c r="Q28" s="174"/>
      <c r="R28" s="174"/>
      <c r="T28" s="195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258"/>
      <c r="G29" s="259"/>
      <c r="I29" s="37">
        <v>90</v>
      </c>
      <c r="J29" s="55"/>
      <c r="K29" s="56"/>
      <c r="L29" s="109"/>
      <c r="M29" s="56"/>
      <c r="N29" s="4"/>
      <c r="O29" s="38"/>
      <c r="Q29" s="174"/>
      <c r="R29" s="174"/>
      <c r="T29" s="195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258"/>
      <c r="G30" s="259"/>
      <c r="I30" s="37">
        <v>95</v>
      </c>
      <c r="J30" s="55"/>
      <c r="K30" s="56"/>
      <c r="L30" s="57"/>
      <c r="M30" s="56"/>
      <c r="N30" s="185"/>
      <c r="O30" s="38"/>
      <c r="Q30" s="174"/>
      <c r="R30" s="174"/>
      <c r="T30" s="195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258"/>
      <c r="G31" s="259"/>
      <c r="I31" s="37">
        <v>100</v>
      </c>
      <c r="J31" s="55"/>
      <c r="K31" s="56"/>
      <c r="L31" s="110"/>
      <c r="M31" s="56"/>
      <c r="N31" s="4"/>
      <c r="O31" s="38"/>
      <c r="Q31" s="174"/>
      <c r="R31" s="174"/>
      <c r="T31" s="195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258"/>
      <c r="G32" s="259"/>
      <c r="I32" s="37">
        <v>105</v>
      </c>
      <c r="J32" s="55"/>
      <c r="K32" s="56"/>
      <c r="L32" s="57"/>
      <c r="M32" s="111"/>
      <c r="N32" s="186"/>
      <c r="O32" s="38"/>
      <c r="Q32" s="174"/>
      <c r="R32" s="201"/>
      <c r="T32" s="195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258"/>
      <c r="G33" s="259"/>
      <c r="I33" s="37">
        <v>110</v>
      </c>
      <c r="J33" s="55"/>
      <c r="K33" s="56"/>
      <c r="L33" s="57"/>
      <c r="M33" s="56"/>
      <c r="N33" s="186"/>
      <c r="O33" s="38"/>
      <c r="Q33" s="174"/>
      <c r="R33" s="201"/>
      <c r="T33" s="195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258"/>
      <c r="G34" s="259"/>
      <c r="I34" s="37">
        <v>115</v>
      </c>
      <c r="J34" s="55"/>
      <c r="K34" s="56"/>
      <c r="L34" s="57"/>
      <c r="M34" s="56"/>
      <c r="N34" s="186"/>
      <c r="O34" s="38"/>
      <c r="Q34" s="174"/>
      <c r="R34" s="201"/>
      <c r="T34" s="195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258"/>
      <c r="G35" s="259"/>
      <c r="I35" s="37">
        <v>120</v>
      </c>
      <c r="J35" s="55"/>
      <c r="K35" s="56"/>
      <c r="L35" s="57"/>
      <c r="M35" s="56"/>
      <c r="N35" s="186"/>
      <c r="O35" s="38"/>
      <c r="Q35" s="174"/>
      <c r="R35" s="201"/>
      <c r="T35" s="195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258"/>
      <c r="G36" s="259"/>
      <c r="I36" s="37">
        <v>125</v>
      </c>
      <c r="J36" s="55"/>
      <c r="K36" s="56"/>
      <c r="L36" s="57"/>
      <c r="M36" s="56"/>
      <c r="N36" s="185"/>
      <c r="O36" s="38"/>
      <c r="Q36" s="174"/>
      <c r="R36" s="201"/>
      <c r="T36" s="195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258"/>
      <c r="G37" s="259"/>
      <c r="I37" s="37">
        <v>130</v>
      </c>
      <c r="J37" s="55"/>
      <c r="K37" s="56"/>
      <c r="L37" s="57"/>
      <c r="M37" s="56"/>
      <c r="N37" s="186"/>
      <c r="O37" s="38"/>
      <c r="Q37" s="174"/>
      <c r="R37" s="201"/>
      <c r="T37" s="195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258"/>
      <c r="G38" s="259"/>
      <c r="I38" s="37">
        <v>135</v>
      </c>
      <c r="J38" s="55"/>
      <c r="K38" s="56"/>
      <c r="L38" s="57"/>
      <c r="M38" s="56"/>
      <c r="N38" s="186"/>
      <c r="O38" s="38"/>
      <c r="Q38" s="174"/>
      <c r="R38" s="201"/>
      <c r="T38" s="195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258"/>
      <c r="G39" s="259"/>
      <c r="I39" s="37">
        <v>140</v>
      </c>
      <c r="J39" s="55"/>
      <c r="K39" s="56"/>
      <c r="L39" s="57"/>
      <c r="M39" s="56"/>
      <c r="N39" s="185"/>
      <c r="O39" s="38"/>
      <c r="Q39" s="174"/>
      <c r="R39" s="201"/>
      <c r="T39" s="195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258"/>
      <c r="G40" s="259"/>
      <c r="I40" s="37">
        <v>145</v>
      </c>
      <c r="J40" s="55"/>
      <c r="K40" s="56"/>
      <c r="L40" s="57"/>
      <c r="M40" s="56"/>
      <c r="N40" s="186"/>
      <c r="O40" s="38"/>
      <c r="Q40" s="174"/>
      <c r="R40" s="201"/>
      <c r="T40" s="195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258"/>
      <c r="G41" s="259"/>
      <c r="I41" s="37">
        <v>150</v>
      </c>
      <c r="J41" s="55"/>
      <c r="K41" s="56"/>
      <c r="L41" s="57"/>
      <c r="M41" s="56"/>
      <c r="N41" s="185"/>
      <c r="O41" s="38"/>
      <c r="Q41" s="174"/>
      <c r="R41" s="201"/>
      <c r="T41" s="195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258"/>
      <c r="G42" s="259"/>
      <c r="I42" s="37">
        <v>155</v>
      </c>
      <c r="J42" s="55"/>
      <c r="K42" s="56"/>
      <c r="L42" s="57"/>
      <c r="M42" s="56"/>
      <c r="N42" s="185"/>
      <c r="O42" s="38"/>
      <c r="Q42" s="174"/>
      <c r="R42" s="201"/>
      <c r="T42" s="195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258"/>
      <c r="G43" s="259"/>
      <c r="I43" s="37">
        <v>160</v>
      </c>
      <c r="J43" s="55"/>
      <c r="K43" s="56"/>
      <c r="L43" s="57"/>
      <c r="M43" s="56"/>
      <c r="N43" s="185"/>
      <c r="O43" s="38"/>
      <c r="Q43" s="174"/>
      <c r="R43" s="201"/>
      <c r="T43" s="195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258"/>
      <c r="G44" s="259"/>
      <c r="I44" s="37">
        <v>165</v>
      </c>
      <c r="J44" s="55"/>
      <c r="K44" s="56"/>
      <c r="L44" s="57"/>
      <c r="M44" s="56"/>
      <c r="N44" s="185"/>
      <c r="O44" s="38"/>
      <c r="Q44" s="174"/>
      <c r="R44" s="201"/>
      <c r="T44" s="195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258"/>
      <c r="G45" s="259"/>
      <c r="I45" s="153">
        <v>166</v>
      </c>
      <c r="J45" s="154"/>
      <c r="K45" s="111"/>
      <c r="L45" s="110"/>
      <c r="M45" s="111"/>
      <c r="N45" s="185"/>
      <c r="O45" s="38"/>
      <c r="Q45" s="174"/>
      <c r="R45" s="201"/>
      <c r="T45" s="195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258"/>
      <c r="G46" s="259"/>
      <c r="I46" s="153">
        <v>166.5</v>
      </c>
      <c r="J46" s="154"/>
      <c r="K46" s="111"/>
      <c r="L46" s="110"/>
      <c r="M46" s="111"/>
      <c r="N46" s="185"/>
      <c r="O46" s="38"/>
      <c r="Q46" s="200"/>
      <c r="R46" s="201"/>
      <c r="T46" s="195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258"/>
      <c r="G47" s="259"/>
      <c r="I47" s="153">
        <v>167</v>
      </c>
      <c r="J47" s="154"/>
      <c r="K47" s="111"/>
      <c r="L47" s="110"/>
      <c r="M47" s="111"/>
      <c r="N47" s="4"/>
      <c r="O47" s="38"/>
      <c r="Q47" s="201"/>
      <c r="R47" s="201"/>
    </row>
    <row r="48" spans="1:15" ht="12.75">
      <c r="A48" s="37">
        <v>38</v>
      </c>
      <c r="B48" s="55"/>
      <c r="C48" s="56"/>
      <c r="D48" s="57"/>
      <c r="E48" s="56"/>
      <c r="F48" s="258"/>
      <c r="G48" s="259"/>
      <c r="I48" s="37">
        <v>170</v>
      </c>
      <c r="J48" s="55"/>
      <c r="K48" s="56"/>
      <c r="L48" s="57"/>
      <c r="M48" s="56"/>
      <c r="N48" s="185"/>
      <c r="O48" s="38"/>
    </row>
    <row r="49" spans="1:15" ht="12.75">
      <c r="A49" s="37">
        <v>39</v>
      </c>
      <c r="B49" s="55"/>
      <c r="C49" s="56"/>
      <c r="D49" s="57"/>
      <c r="E49" s="56"/>
      <c r="F49" s="258"/>
      <c r="G49" s="259"/>
      <c r="I49" s="37">
        <v>175</v>
      </c>
      <c r="J49" s="55"/>
      <c r="K49" s="56"/>
      <c r="L49" s="57"/>
      <c r="M49" s="56"/>
      <c r="N49" s="185"/>
      <c r="O49" s="38"/>
    </row>
    <row r="50" spans="1:15" ht="12.75">
      <c r="A50" s="37">
        <v>40</v>
      </c>
      <c r="B50" s="55"/>
      <c r="C50" s="56"/>
      <c r="D50" s="57"/>
      <c r="E50" s="56"/>
      <c r="F50" s="258"/>
      <c r="G50" s="259"/>
      <c r="I50" s="37">
        <v>180</v>
      </c>
      <c r="J50" s="55"/>
      <c r="K50" s="56"/>
      <c r="L50" s="57"/>
      <c r="M50" s="56"/>
      <c r="N50" s="185"/>
      <c r="O50" s="38"/>
    </row>
    <row r="51" spans="1:15" ht="12.75">
      <c r="A51" s="37">
        <v>41</v>
      </c>
      <c r="B51" s="55"/>
      <c r="C51" s="56"/>
      <c r="D51" s="57"/>
      <c r="E51" s="56"/>
      <c r="F51" s="258"/>
      <c r="G51" s="259"/>
      <c r="I51" s="37">
        <v>185</v>
      </c>
      <c r="J51" s="55"/>
      <c r="K51" s="56"/>
      <c r="L51" s="57"/>
      <c r="M51" s="56"/>
      <c r="N51" s="185"/>
      <c r="O51" s="38"/>
    </row>
    <row r="52" spans="1:15" ht="12.75">
      <c r="A52" s="37">
        <v>42</v>
      </c>
      <c r="B52" s="55"/>
      <c r="C52" s="56"/>
      <c r="D52" s="57"/>
      <c r="E52" s="56"/>
      <c r="F52" s="258"/>
      <c r="G52" s="259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258"/>
      <c r="G53" s="259"/>
      <c r="I53" s="37">
        <v>195</v>
      </c>
      <c r="J53" s="55"/>
      <c r="K53" s="56"/>
      <c r="L53" s="57"/>
      <c r="M53" s="56"/>
      <c r="N53" s="185"/>
      <c r="O53" s="38"/>
    </row>
    <row r="54" spans="1:15" ht="12.75">
      <c r="A54" s="37">
        <v>44</v>
      </c>
      <c r="B54" s="55"/>
      <c r="C54" s="56"/>
      <c r="D54" s="57"/>
      <c r="E54" s="56"/>
      <c r="F54" s="258"/>
      <c r="G54" s="259"/>
      <c r="I54" s="37">
        <v>200</v>
      </c>
      <c r="J54" s="55"/>
      <c r="K54" s="56"/>
      <c r="L54" s="57"/>
      <c r="M54" s="56"/>
      <c r="N54" s="185"/>
      <c r="O54" s="38"/>
    </row>
    <row r="55" spans="1:15" ht="12.75">
      <c r="A55" s="37">
        <v>45</v>
      </c>
      <c r="B55" s="55"/>
      <c r="C55" s="56"/>
      <c r="D55" s="58"/>
      <c r="E55" s="56"/>
      <c r="F55" s="258"/>
      <c r="G55" s="259"/>
      <c r="I55" s="37">
        <v>205</v>
      </c>
      <c r="J55" s="55"/>
      <c r="K55" s="56"/>
      <c r="L55" s="109"/>
      <c r="M55" s="56"/>
      <c r="N55" s="185"/>
      <c r="O55" s="38"/>
    </row>
    <row r="56" spans="1:15" ht="12.75">
      <c r="A56" s="37">
        <v>46</v>
      </c>
      <c r="B56" s="55"/>
      <c r="C56" s="56"/>
      <c r="D56" s="57"/>
      <c r="E56" s="56"/>
      <c r="F56" s="258"/>
      <c r="G56" s="259"/>
      <c r="I56" s="37">
        <v>210</v>
      </c>
      <c r="J56" s="55"/>
      <c r="K56" s="56"/>
      <c r="L56" s="57"/>
      <c r="M56" s="56"/>
      <c r="N56" s="185"/>
      <c r="O56" s="38"/>
    </row>
    <row r="57" spans="1:15" ht="12.75">
      <c r="A57" s="37">
        <v>47</v>
      </c>
      <c r="B57" s="55"/>
      <c r="C57" s="56"/>
      <c r="D57" s="57"/>
      <c r="E57" s="56"/>
      <c r="F57" s="258"/>
      <c r="G57" s="259"/>
      <c r="I57" s="37">
        <v>215</v>
      </c>
      <c r="J57" s="55"/>
      <c r="K57" s="56"/>
      <c r="L57" s="109"/>
      <c r="M57" s="56"/>
      <c r="N57" s="185"/>
      <c r="O57" s="38"/>
    </row>
    <row r="58" spans="1:15" ht="12.75">
      <c r="A58" s="37">
        <v>48</v>
      </c>
      <c r="B58" s="55"/>
      <c r="C58" s="56"/>
      <c r="D58" s="57"/>
      <c r="E58" s="56"/>
      <c r="F58" s="258"/>
      <c r="G58" s="259"/>
      <c r="I58" s="37">
        <v>220</v>
      </c>
      <c r="J58" s="55"/>
      <c r="K58" s="56"/>
      <c r="L58" s="57"/>
      <c r="M58" s="56"/>
      <c r="N58" s="185"/>
      <c r="O58" s="38"/>
    </row>
    <row r="59" spans="1:15" ht="12.75">
      <c r="A59" s="37">
        <v>49</v>
      </c>
      <c r="B59" s="55"/>
      <c r="C59" s="56"/>
      <c r="D59" s="57"/>
      <c r="E59" s="56"/>
      <c r="F59" s="258"/>
      <c r="G59" s="259"/>
      <c r="I59" s="37">
        <v>225</v>
      </c>
      <c r="J59" s="55"/>
      <c r="K59" s="56"/>
      <c r="L59" s="57"/>
      <c r="M59" s="56"/>
      <c r="N59" s="185"/>
      <c r="O59" s="38"/>
    </row>
    <row r="60" spans="1:15" ht="12.75">
      <c r="A60" s="37">
        <v>50</v>
      </c>
      <c r="B60" s="55"/>
      <c r="C60" s="56"/>
      <c r="D60" s="57"/>
      <c r="E60" s="56"/>
      <c r="F60" s="258"/>
      <c r="G60" s="259"/>
      <c r="I60" s="37">
        <v>230</v>
      </c>
      <c r="J60" s="55"/>
      <c r="K60" s="56"/>
      <c r="L60" s="110"/>
      <c r="M60" s="111"/>
      <c r="N60" s="185"/>
      <c r="O60" s="38"/>
    </row>
    <row r="61" spans="1:15" ht="12.75">
      <c r="A61" s="37">
        <v>51</v>
      </c>
      <c r="B61" s="55"/>
      <c r="C61" s="56"/>
      <c r="D61" s="57"/>
      <c r="E61" s="56"/>
      <c r="F61" s="258"/>
      <c r="G61" s="259"/>
      <c r="I61" s="37">
        <v>235</v>
      </c>
      <c r="J61" s="55"/>
      <c r="K61" s="56"/>
      <c r="L61" s="57"/>
      <c r="M61" s="56"/>
      <c r="N61" s="185"/>
      <c r="O61" s="38"/>
    </row>
    <row r="62" spans="1:15" ht="12.75">
      <c r="A62" s="37">
        <v>52</v>
      </c>
      <c r="B62" s="55"/>
      <c r="C62" s="56"/>
      <c r="D62" s="57"/>
      <c r="E62" s="56"/>
      <c r="F62" s="258"/>
      <c r="G62" s="259"/>
      <c r="I62" s="37">
        <v>240</v>
      </c>
      <c r="J62" s="55"/>
      <c r="K62" s="56"/>
      <c r="L62" s="110"/>
      <c r="M62" s="111"/>
      <c r="N62" s="185"/>
      <c r="O62" s="38"/>
    </row>
    <row r="63" spans="1:15" ht="12.75">
      <c r="A63" s="37">
        <v>53</v>
      </c>
      <c r="B63" s="55"/>
      <c r="C63" s="56"/>
      <c r="D63" s="57"/>
      <c r="E63" s="56"/>
      <c r="F63" s="258"/>
      <c r="G63" s="259"/>
      <c r="I63" s="37">
        <v>245</v>
      </c>
      <c r="J63" s="55"/>
      <c r="K63" s="56"/>
      <c r="L63" s="57"/>
      <c r="M63" s="56"/>
      <c r="N63" s="185"/>
      <c r="O63" s="38"/>
    </row>
    <row r="64" spans="1:15" ht="12.75">
      <c r="A64" s="37">
        <v>54</v>
      </c>
      <c r="B64" s="55"/>
      <c r="C64" s="56"/>
      <c r="D64" s="57"/>
      <c r="E64" s="56"/>
      <c r="F64" s="258"/>
      <c r="G64" s="259"/>
      <c r="I64" s="153">
        <v>247</v>
      </c>
      <c r="J64" s="154"/>
      <c r="K64" s="111"/>
      <c r="L64" s="110"/>
      <c r="M64" s="111"/>
      <c r="N64" s="187"/>
      <c r="O64" s="38"/>
    </row>
    <row r="65" spans="1:15" ht="12.75">
      <c r="A65" s="37">
        <v>55</v>
      </c>
      <c r="B65" s="55"/>
      <c r="C65" s="56"/>
      <c r="D65" s="57"/>
      <c r="E65" s="56"/>
      <c r="F65" s="258"/>
      <c r="G65" s="259"/>
      <c r="I65" s="37"/>
      <c r="J65" s="55"/>
      <c r="K65" s="56"/>
      <c r="L65" s="60"/>
      <c r="M65" s="61"/>
      <c r="N65" s="187"/>
      <c r="O65" s="38"/>
    </row>
    <row r="66" spans="1:15" ht="12.75">
      <c r="A66" s="37">
        <v>56</v>
      </c>
      <c r="B66" s="55"/>
      <c r="C66" s="56"/>
      <c r="D66" s="57"/>
      <c r="E66" s="56"/>
      <c r="F66" s="258"/>
      <c r="G66" s="259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258"/>
      <c r="G67" s="259"/>
      <c r="I67" s="37"/>
      <c r="J67" s="55"/>
      <c r="K67" s="56"/>
      <c r="L67" s="60"/>
      <c r="M67" s="61"/>
      <c r="N67" s="185"/>
      <c r="O67" s="38"/>
    </row>
    <row r="68" spans="1:15" ht="12.75">
      <c r="A68" s="37">
        <v>58</v>
      </c>
      <c r="B68" s="55"/>
      <c r="C68" s="56"/>
      <c r="D68" s="57"/>
      <c r="E68" s="114"/>
      <c r="F68" s="258"/>
      <c r="G68" s="259"/>
      <c r="I68" s="37"/>
      <c r="J68" s="55"/>
      <c r="K68" s="56"/>
      <c r="L68" s="60"/>
      <c r="M68" s="61"/>
      <c r="N68" s="185"/>
      <c r="O68" s="38"/>
    </row>
    <row r="69" spans="1:15" ht="12.75">
      <c r="A69" s="37">
        <v>59</v>
      </c>
      <c r="B69" s="55"/>
      <c r="C69" s="56"/>
      <c r="D69" s="57"/>
      <c r="E69" s="56"/>
      <c r="F69" s="258"/>
      <c r="G69" s="259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258"/>
      <c r="G70" s="259"/>
      <c r="I70" s="37"/>
      <c r="J70" s="55"/>
      <c r="K70" s="56"/>
      <c r="L70" s="60"/>
      <c r="M70" s="61"/>
      <c r="N70" s="185"/>
      <c r="O70" s="38"/>
    </row>
    <row r="71" spans="1:15" ht="12.75">
      <c r="A71" s="37">
        <v>61</v>
      </c>
      <c r="B71" s="55"/>
      <c r="C71" s="55"/>
      <c r="D71" s="55"/>
      <c r="E71" s="56"/>
      <c r="F71" s="258"/>
      <c r="G71" s="259"/>
      <c r="I71" s="37"/>
      <c r="J71" s="55"/>
      <c r="K71" s="56"/>
      <c r="L71" s="60"/>
      <c r="M71" s="61"/>
      <c r="N71" s="185"/>
      <c r="O71" s="38"/>
    </row>
    <row r="72" spans="1:15" ht="12.75">
      <c r="A72" s="37">
        <v>62</v>
      </c>
      <c r="B72" s="55"/>
      <c r="C72" s="55"/>
      <c r="D72" s="55"/>
      <c r="E72" s="56"/>
      <c r="F72" s="258"/>
      <c r="G72" s="259"/>
      <c r="I72" s="37"/>
      <c r="J72" s="55"/>
      <c r="K72" s="56"/>
      <c r="L72" s="60"/>
      <c r="M72" s="61"/>
      <c r="N72" s="185"/>
      <c r="O72" s="38"/>
    </row>
    <row r="73" spans="1:15" ht="13.5" thickBot="1">
      <c r="A73" s="39">
        <v>63</v>
      </c>
      <c r="B73" s="55"/>
      <c r="C73" s="42"/>
      <c r="D73" s="82"/>
      <c r="E73" s="42"/>
      <c r="F73" s="260"/>
      <c r="G73" s="225"/>
      <c r="I73" s="39"/>
      <c r="J73" s="62"/>
      <c r="K73" s="63"/>
      <c r="L73" s="64"/>
      <c r="M73" s="65"/>
      <c r="N73" s="188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90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1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2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3">
        <f>MIN(M10:M64)</f>
        <v>0</v>
      </c>
    </row>
    <row r="80" spans="1:13" ht="13.5" thickBot="1">
      <c r="A80" s="99" t="s">
        <v>9</v>
      </c>
      <c r="B80" s="255" t="s">
        <v>53</v>
      </c>
      <c r="C80" s="256"/>
      <c r="D80" s="255" t="s">
        <v>52</v>
      </c>
      <c r="E80" s="256"/>
      <c r="I80" s="99" t="s">
        <v>9</v>
      </c>
      <c r="J80" s="255" t="s">
        <v>53</v>
      </c>
      <c r="K80" s="257"/>
      <c r="L80" s="255" t="s">
        <v>52</v>
      </c>
      <c r="M80" s="257"/>
    </row>
    <row r="81" spans="1:10" ht="13.5" thickBot="1">
      <c r="A81" s="253" t="s">
        <v>54</v>
      </c>
      <c r="B81" s="254"/>
      <c r="I81" s="253" t="s">
        <v>54</v>
      </c>
      <c r="J81" s="254"/>
    </row>
  </sheetData>
  <mergeCells count="83"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7:G67"/>
    <mergeCell ref="F60:G60"/>
    <mergeCell ref="F61:G61"/>
    <mergeCell ref="F62:G62"/>
    <mergeCell ref="F63:G63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I81:J81"/>
    <mergeCell ref="B80:C80"/>
    <mergeCell ref="D80:E80"/>
    <mergeCell ref="A81:B81"/>
    <mergeCell ref="J80:K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S81"/>
  <sheetViews>
    <sheetView tabSelected="1" workbookViewId="0" topLeftCell="AJ1">
      <selection activeCell="AV10" sqref="AU9:AV10"/>
    </sheetView>
  </sheetViews>
  <sheetFormatPr defaultColWidth="11.421875" defaultRowHeight="12.75"/>
  <sheetData>
    <row r="4" ht="12.75">
      <c r="O4" s="238">
        <f>MAX(O11:AF26)</f>
        <v>222</v>
      </c>
    </row>
    <row r="5" ht="12.75">
      <c r="O5" s="238">
        <f>MIN(O11:AF26)</f>
        <v>176</v>
      </c>
    </row>
    <row r="8" spans="1:33" ht="13.5" thickBot="1">
      <c r="A8" s="207"/>
      <c r="B8" s="276"/>
      <c r="C8" s="276"/>
      <c r="D8" s="276"/>
      <c r="E8" s="276"/>
      <c r="AG8" s="277"/>
    </row>
    <row r="9" spans="1:36" ht="14.25" thickBot="1">
      <c r="A9" s="46"/>
      <c r="B9" s="226" t="s">
        <v>17</v>
      </c>
      <c r="C9" s="227"/>
      <c r="D9" s="227"/>
      <c r="E9" s="227"/>
      <c r="F9" s="274"/>
      <c r="G9" s="274"/>
      <c r="H9" s="274"/>
      <c r="I9" s="274"/>
      <c r="J9" s="274"/>
      <c r="K9" s="275"/>
      <c r="N9" s="46" t="s">
        <v>24</v>
      </c>
      <c r="O9" s="205" t="s">
        <v>17</v>
      </c>
      <c r="P9" s="206"/>
      <c r="Q9" s="206"/>
      <c r="R9" s="206"/>
      <c r="S9" s="208"/>
      <c r="T9" s="208"/>
      <c r="U9" s="208"/>
      <c r="V9" s="208"/>
      <c r="W9" s="208"/>
      <c r="X9" s="209"/>
      <c r="Y9" s="205"/>
      <c r="Z9" s="206"/>
      <c r="AA9" s="206"/>
      <c r="AB9" s="206"/>
      <c r="AC9" s="208"/>
      <c r="AD9" s="205"/>
      <c r="AE9" s="206"/>
      <c r="AF9" s="206"/>
      <c r="AG9" s="206"/>
      <c r="AH9" s="205"/>
      <c r="AI9" s="206"/>
      <c r="AJ9" s="206"/>
    </row>
    <row r="10" spans="1:40" ht="14.25" thickBot="1">
      <c r="A10" s="46" t="s">
        <v>24</v>
      </c>
      <c r="B10" s="210" t="s">
        <v>64</v>
      </c>
      <c r="C10" s="211" t="s">
        <v>58</v>
      </c>
      <c r="D10" s="210" t="s">
        <v>59</v>
      </c>
      <c r="E10" s="212" t="s">
        <v>60</v>
      </c>
      <c r="F10" s="210" t="s">
        <v>61</v>
      </c>
      <c r="G10" s="211" t="s">
        <v>62</v>
      </c>
      <c r="H10" s="210" t="s">
        <v>63</v>
      </c>
      <c r="I10" s="212" t="s">
        <v>48</v>
      </c>
      <c r="J10" s="210" t="s">
        <v>65</v>
      </c>
      <c r="K10" s="212" t="s">
        <v>49</v>
      </c>
      <c r="N10" s="124"/>
      <c r="O10" s="210">
        <v>7.5</v>
      </c>
      <c r="P10" s="210">
        <v>12.5</v>
      </c>
      <c r="Q10" s="210">
        <v>17.5</v>
      </c>
      <c r="R10" s="210">
        <v>22.5</v>
      </c>
      <c r="S10" s="210">
        <v>27.5</v>
      </c>
      <c r="T10" s="210">
        <v>32.5</v>
      </c>
      <c r="U10" s="210">
        <v>37.5</v>
      </c>
      <c r="V10" s="210">
        <v>42.5</v>
      </c>
      <c r="W10" s="210">
        <v>47.5</v>
      </c>
      <c r="X10" s="212">
        <v>52.5</v>
      </c>
      <c r="Y10" s="212">
        <v>57.5</v>
      </c>
      <c r="Z10" s="212">
        <v>62.5</v>
      </c>
      <c r="AA10" s="212">
        <v>67.5</v>
      </c>
      <c r="AB10" s="212">
        <v>72.5</v>
      </c>
      <c r="AC10" s="212">
        <v>77.5</v>
      </c>
      <c r="AD10" s="212">
        <v>82.5</v>
      </c>
      <c r="AE10" s="212">
        <v>87.5</v>
      </c>
      <c r="AF10" s="212">
        <v>92.5</v>
      </c>
      <c r="AG10" s="212">
        <v>97.5</v>
      </c>
      <c r="AH10" s="212">
        <v>102.5</v>
      </c>
      <c r="AI10" s="278">
        <v>107.5</v>
      </c>
      <c r="AJ10" s="279">
        <v>112.5</v>
      </c>
      <c r="AM10" s="281">
        <v>87.5</v>
      </c>
      <c r="AN10" s="281">
        <v>92.5</v>
      </c>
    </row>
    <row r="11" spans="1:45" ht="12.75">
      <c r="A11" s="34">
        <v>0</v>
      </c>
      <c r="B11" s="217">
        <v>224</v>
      </c>
      <c r="C11" s="218">
        <v>224</v>
      </c>
      <c r="D11" s="218">
        <v>226</v>
      </c>
      <c r="E11" s="218">
        <v>220</v>
      </c>
      <c r="F11" s="218">
        <v>224</v>
      </c>
      <c r="G11" s="53">
        <v>228</v>
      </c>
      <c r="H11" s="222">
        <v>210</v>
      </c>
      <c r="I11" s="218">
        <v>226</v>
      </c>
      <c r="J11" s="218">
        <v>214</v>
      </c>
      <c r="K11" s="53">
        <v>226</v>
      </c>
      <c r="N11" s="34">
        <v>48</v>
      </c>
      <c r="O11" s="217">
        <v>206</v>
      </c>
      <c r="P11" s="218">
        <v>208</v>
      </c>
      <c r="Q11" s="218">
        <v>208</v>
      </c>
      <c r="R11" s="218">
        <v>208</v>
      </c>
      <c r="S11" s="218">
        <v>208</v>
      </c>
      <c r="T11" s="218">
        <v>208</v>
      </c>
      <c r="U11" s="222">
        <v>206</v>
      </c>
      <c r="V11" s="218">
        <v>212</v>
      </c>
      <c r="W11" s="218">
        <v>214</v>
      </c>
      <c r="X11" s="53">
        <v>208</v>
      </c>
      <c r="Y11" s="218">
        <v>216</v>
      </c>
      <c r="Z11" s="222">
        <v>216</v>
      </c>
      <c r="AA11" s="218">
        <v>218</v>
      </c>
      <c r="AB11" s="218">
        <v>214</v>
      </c>
      <c r="AC11" s="218">
        <v>222</v>
      </c>
      <c r="AD11" s="222">
        <v>216</v>
      </c>
      <c r="AE11" s="222">
        <v>208</v>
      </c>
      <c r="AF11" s="218">
        <v>218</v>
      </c>
      <c r="AG11" s="218">
        <v>298</v>
      </c>
      <c r="AH11" s="53">
        <v>228</v>
      </c>
      <c r="AI11" s="218">
        <v>230</v>
      </c>
      <c r="AJ11" s="53">
        <v>224</v>
      </c>
      <c r="AM11" s="280">
        <v>234</v>
      </c>
      <c r="AN11" s="280">
        <v>230</v>
      </c>
      <c r="AO11" s="282">
        <f>AM11/AE11</f>
        <v>1.125</v>
      </c>
      <c r="AP11" s="282">
        <f>AN11/AF11</f>
        <v>1.055045871559633</v>
      </c>
      <c r="AR11">
        <v>230</v>
      </c>
      <c r="AS11" s="284">
        <f>AVERAGE(AR11:AR54)</f>
        <v>228.36363636363637</v>
      </c>
    </row>
    <row r="12" spans="1:45" ht="12.75">
      <c r="A12" s="37">
        <v>1</v>
      </c>
      <c r="B12" s="55">
        <v>220</v>
      </c>
      <c r="C12" s="214">
        <v>230</v>
      </c>
      <c r="D12" s="214">
        <v>228</v>
      </c>
      <c r="E12" s="214">
        <v>222</v>
      </c>
      <c r="F12" s="214">
        <v>228</v>
      </c>
      <c r="G12" s="56">
        <v>230</v>
      </c>
      <c r="H12" s="57">
        <v>214</v>
      </c>
      <c r="I12" s="214">
        <v>212</v>
      </c>
      <c r="J12" s="214">
        <v>204</v>
      </c>
      <c r="K12" s="56">
        <v>220</v>
      </c>
      <c r="N12" s="37">
        <v>49</v>
      </c>
      <c r="O12" s="55">
        <v>204</v>
      </c>
      <c r="P12" s="214">
        <v>208</v>
      </c>
      <c r="Q12" s="214">
        <v>208</v>
      </c>
      <c r="R12" s="214">
        <v>210</v>
      </c>
      <c r="S12" s="214">
        <v>210</v>
      </c>
      <c r="T12" s="214">
        <v>200</v>
      </c>
      <c r="U12" s="57">
        <v>218</v>
      </c>
      <c r="V12" s="214">
        <v>212</v>
      </c>
      <c r="W12" s="214">
        <v>208</v>
      </c>
      <c r="X12" s="56">
        <v>206</v>
      </c>
      <c r="Y12" s="214">
        <v>214</v>
      </c>
      <c r="Z12" s="57">
        <v>212</v>
      </c>
      <c r="AA12" s="214">
        <v>218</v>
      </c>
      <c r="AB12" s="214">
        <v>212</v>
      </c>
      <c r="AC12" s="214">
        <v>212</v>
      </c>
      <c r="AD12" s="57">
        <v>214</v>
      </c>
      <c r="AE12" s="57">
        <v>206</v>
      </c>
      <c r="AF12" s="214">
        <v>214</v>
      </c>
      <c r="AG12" s="214">
        <v>230</v>
      </c>
      <c r="AH12" s="56">
        <v>230</v>
      </c>
      <c r="AI12" s="214">
        <v>240</v>
      </c>
      <c r="AJ12" s="56">
        <v>236</v>
      </c>
      <c r="AM12" s="280">
        <v>224</v>
      </c>
      <c r="AN12" s="280">
        <v>236</v>
      </c>
      <c r="AO12" s="282">
        <f aca="true" t="shared" si="0" ref="AO12:AP26">AM12/AE12</f>
        <v>1.087378640776699</v>
      </c>
      <c r="AP12" s="282">
        <f t="shared" si="0"/>
        <v>1.102803738317757</v>
      </c>
      <c r="AR12">
        <v>230</v>
      </c>
      <c r="AS12" s="285">
        <f>STDEV(AR11:AR54)</f>
        <v>3.4309867662628637</v>
      </c>
    </row>
    <row r="13" spans="1:44" ht="12.75">
      <c r="A13" s="37">
        <v>2</v>
      </c>
      <c r="B13" s="55">
        <v>228</v>
      </c>
      <c r="C13" s="214">
        <v>234</v>
      </c>
      <c r="D13" s="214">
        <v>232</v>
      </c>
      <c r="E13" s="214">
        <v>220</v>
      </c>
      <c r="F13" s="214">
        <v>228</v>
      </c>
      <c r="G13" s="56">
        <v>230</v>
      </c>
      <c r="H13" s="57">
        <v>218</v>
      </c>
      <c r="I13" s="214">
        <v>212</v>
      </c>
      <c r="J13" s="214">
        <v>210</v>
      </c>
      <c r="K13" s="56">
        <v>220</v>
      </c>
      <c r="N13" s="37">
        <v>50</v>
      </c>
      <c r="O13" s="55">
        <v>202</v>
      </c>
      <c r="P13" s="214">
        <v>210</v>
      </c>
      <c r="Q13" s="214">
        <v>212</v>
      </c>
      <c r="R13" s="214">
        <v>206</v>
      </c>
      <c r="S13" s="214">
        <v>212</v>
      </c>
      <c r="T13" s="214">
        <v>210</v>
      </c>
      <c r="U13" s="57">
        <v>208</v>
      </c>
      <c r="V13" s="214">
        <v>210</v>
      </c>
      <c r="W13" s="214">
        <v>210</v>
      </c>
      <c r="X13" s="56">
        <v>210</v>
      </c>
      <c r="Y13" s="214">
        <v>210</v>
      </c>
      <c r="Z13" s="57">
        <v>208</v>
      </c>
      <c r="AA13" s="214">
        <v>214</v>
      </c>
      <c r="AB13" s="214">
        <v>218</v>
      </c>
      <c r="AC13" s="214">
        <v>218</v>
      </c>
      <c r="AD13" s="57">
        <v>210</v>
      </c>
      <c r="AE13" s="57">
        <v>196</v>
      </c>
      <c r="AF13" s="214">
        <v>218</v>
      </c>
      <c r="AG13" s="214">
        <v>226</v>
      </c>
      <c r="AH13" s="56">
        <v>228</v>
      </c>
      <c r="AI13" s="214">
        <v>234</v>
      </c>
      <c r="AJ13" s="56">
        <v>232</v>
      </c>
      <c r="AM13" s="280">
        <v>230</v>
      </c>
      <c r="AN13" s="280">
        <v>226</v>
      </c>
      <c r="AO13" s="282">
        <f t="shared" si="0"/>
        <v>1.1734693877551021</v>
      </c>
      <c r="AP13" s="282">
        <f t="shared" si="0"/>
        <v>1.036697247706422</v>
      </c>
      <c r="AR13">
        <v>234</v>
      </c>
    </row>
    <row r="14" spans="1:44" ht="12.75">
      <c r="A14" s="37">
        <v>3</v>
      </c>
      <c r="B14" s="55">
        <v>224</v>
      </c>
      <c r="C14" s="214">
        <v>230</v>
      </c>
      <c r="D14" s="214">
        <v>232</v>
      </c>
      <c r="E14" s="214">
        <v>220</v>
      </c>
      <c r="F14" s="214">
        <v>230</v>
      </c>
      <c r="G14" s="56">
        <v>240</v>
      </c>
      <c r="H14" s="57">
        <v>214</v>
      </c>
      <c r="I14" s="214">
        <v>216</v>
      </c>
      <c r="J14" s="214">
        <v>212</v>
      </c>
      <c r="K14" s="56">
        <v>218</v>
      </c>
      <c r="N14" s="37">
        <v>51</v>
      </c>
      <c r="O14" s="55">
        <v>204</v>
      </c>
      <c r="P14" s="214">
        <v>210</v>
      </c>
      <c r="Q14" s="214">
        <v>208</v>
      </c>
      <c r="R14" s="214">
        <v>214</v>
      </c>
      <c r="S14" s="214">
        <v>208</v>
      </c>
      <c r="T14" s="214">
        <v>214</v>
      </c>
      <c r="U14" s="57">
        <v>208</v>
      </c>
      <c r="V14" s="214">
        <v>212</v>
      </c>
      <c r="W14" s="214">
        <v>214</v>
      </c>
      <c r="X14" s="56">
        <v>216</v>
      </c>
      <c r="Y14" s="214">
        <v>216</v>
      </c>
      <c r="Z14" s="57">
        <v>210</v>
      </c>
      <c r="AA14" s="214">
        <v>214</v>
      </c>
      <c r="AB14" s="214">
        <v>216</v>
      </c>
      <c r="AC14" s="214">
        <v>222</v>
      </c>
      <c r="AD14" s="57">
        <v>210</v>
      </c>
      <c r="AE14" s="57">
        <v>200</v>
      </c>
      <c r="AF14" s="214">
        <v>212</v>
      </c>
      <c r="AG14" s="214">
        <v>226</v>
      </c>
      <c r="AH14" s="56">
        <v>234</v>
      </c>
      <c r="AI14" s="214">
        <v>230</v>
      </c>
      <c r="AJ14" s="56">
        <v>232</v>
      </c>
      <c r="AM14" s="280">
        <v>232</v>
      </c>
      <c r="AN14" s="280">
        <v>228</v>
      </c>
      <c r="AO14" s="282">
        <f t="shared" si="0"/>
        <v>1.16</v>
      </c>
      <c r="AP14" s="282">
        <f t="shared" si="0"/>
        <v>1.0754716981132075</v>
      </c>
      <c r="AR14">
        <v>232</v>
      </c>
    </row>
    <row r="15" spans="1:44" ht="12.75">
      <c r="A15" s="37">
        <v>4</v>
      </c>
      <c r="B15" s="55">
        <v>230</v>
      </c>
      <c r="C15" s="214">
        <v>234</v>
      </c>
      <c r="D15" s="214">
        <v>230</v>
      </c>
      <c r="E15" s="214">
        <v>220</v>
      </c>
      <c r="F15" s="214">
        <v>232</v>
      </c>
      <c r="G15" s="56">
        <v>228</v>
      </c>
      <c r="H15" s="57">
        <v>212</v>
      </c>
      <c r="I15" s="214">
        <v>216</v>
      </c>
      <c r="J15" s="214">
        <v>210</v>
      </c>
      <c r="K15" s="56">
        <v>216</v>
      </c>
      <c r="N15" s="37">
        <v>52</v>
      </c>
      <c r="O15" s="55">
        <v>208</v>
      </c>
      <c r="P15" s="214">
        <v>210</v>
      </c>
      <c r="Q15" s="214">
        <v>212</v>
      </c>
      <c r="R15" s="214">
        <v>210</v>
      </c>
      <c r="S15" s="214">
        <v>214</v>
      </c>
      <c r="T15" s="214">
        <v>212</v>
      </c>
      <c r="U15" s="57">
        <v>210</v>
      </c>
      <c r="V15" s="214">
        <v>212</v>
      </c>
      <c r="W15" s="214">
        <v>216</v>
      </c>
      <c r="X15" s="56">
        <v>218</v>
      </c>
      <c r="Y15" s="214">
        <v>210</v>
      </c>
      <c r="Z15" s="57">
        <v>212</v>
      </c>
      <c r="AA15" s="214">
        <v>218</v>
      </c>
      <c r="AB15" s="214">
        <v>212</v>
      </c>
      <c r="AC15" s="214">
        <v>208</v>
      </c>
      <c r="AD15" s="57">
        <v>210</v>
      </c>
      <c r="AE15" s="57">
        <v>204</v>
      </c>
      <c r="AF15" s="214">
        <v>222</v>
      </c>
      <c r="AG15" s="214">
        <v>238</v>
      </c>
      <c r="AH15" s="56">
        <v>224</v>
      </c>
      <c r="AI15" s="214">
        <v>226</v>
      </c>
      <c r="AJ15" s="56">
        <v>228</v>
      </c>
      <c r="AM15" s="280">
        <v>230</v>
      </c>
      <c r="AN15" s="280">
        <v>236</v>
      </c>
      <c r="AO15" s="282">
        <f t="shared" si="0"/>
        <v>1.1274509803921569</v>
      </c>
      <c r="AP15" s="282">
        <f t="shared" si="0"/>
        <v>1.063063063063063</v>
      </c>
      <c r="AR15">
        <v>230</v>
      </c>
    </row>
    <row r="16" spans="1:44" ht="12.75">
      <c r="A16" s="37">
        <v>5</v>
      </c>
      <c r="B16" s="55">
        <v>224</v>
      </c>
      <c r="C16" s="214">
        <v>228</v>
      </c>
      <c r="D16" s="214">
        <v>232</v>
      </c>
      <c r="E16" s="214">
        <v>222</v>
      </c>
      <c r="F16" s="214">
        <v>234</v>
      </c>
      <c r="G16" s="56">
        <v>230</v>
      </c>
      <c r="H16" s="57">
        <v>214</v>
      </c>
      <c r="I16" s="214">
        <v>218</v>
      </c>
      <c r="J16" s="214">
        <v>214</v>
      </c>
      <c r="K16" s="56">
        <v>218</v>
      </c>
      <c r="N16" s="37">
        <v>53</v>
      </c>
      <c r="O16" s="55">
        <v>202</v>
      </c>
      <c r="P16" s="214">
        <v>202</v>
      </c>
      <c r="Q16" s="214">
        <v>210</v>
      </c>
      <c r="R16" s="214">
        <v>194</v>
      </c>
      <c r="S16" s="57">
        <v>200</v>
      </c>
      <c r="T16" s="214">
        <v>202</v>
      </c>
      <c r="U16" s="214">
        <v>208</v>
      </c>
      <c r="V16" s="56">
        <v>204</v>
      </c>
      <c r="W16" s="214">
        <v>198</v>
      </c>
      <c r="X16" s="214">
        <v>200</v>
      </c>
      <c r="Y16" s="224">
        <v>202</v>
      </c>
      <c r="Z16" s="58">
        <v>208</v>
      </c>
      <c r="AA16" s="214">
        <v>208</v>
      </c>
      <c r="AB16" s="214">
        <v>214</v>
      </c>
      <c r="AC16" s="214">
        <v>212</v>
      </c>
      <c r="AD16" s="57">
        <v>212</v>
      </c>
      <c r="AE16" s="57">
        <v>198</v>
      </c>
      <c r="AF16" s="214">
        <v>216</v>
      </c>
      <c r="AG16" s="214">
        <v>224</v>
      </c>
      <c r="AH16" s="56">
        <v>236</v>
      </c>
      <c r="AI16" s="214">
        <v>238</v>
      </c>
      <c r="AJ16" s="56">
        <v>236</v>
      </c>
      <c r="AM16" s="280">
        <v>232</v>
      </c>
      <c r="AN16" s="280">
        <v>230</v>
      </c>
      <c r="AO16" s="282">
        <f t="shared" si="0"/>
        <v>1.1717171717171717</v>
      </c>
      <c r="AP16" s="282">
        <f t="shared" si="0"/>
        <v>1.0648148148148149</v>
      </c>
      <c r="AR16">
        <v>220</v>
      </c>
    </row>
    <row r="17" spans="1:44" ht="12.75">
      <c r="A17" s="37">
        <v>6</v>
      </c>
      <c r="B17" s="55">
        <v>232</v>
      </c>
      <c r="C17" s="214">
        <v>224</v>
      </c>
      <c r="D17" s="214">
        <v>234</v>
      </c>
      <c r="E17" s="214">
        <v>214</v>
      </c>
      <c r="F17" s="214">
        <v>242</v>
      </c>
      <c r="G17" s="56">
        <v>230</v>
      </c>
      <c r="H17" s="57">
        <v>216</v>
      </c>
      <c r="I17" s="214">
        <v>218</v>
      </c>
      <c r="J17" s="214">
        <v>212</v>
      </c>
      <c r="K17" s="56">
        <v>212</v>
      </c>
      <c r="N17" s="37">
        <v>54</v>
      </c>
      <c r="O17" s="55">
        <v>206</v>
      </c>
      <c r="P17" s="214">
        <v>204</v>
      </c>
      <c r="Q17" s="214">
        <v>206</v>
      </c>
      <c r="R17" s="214">
        <v>200</v>
      </c>
      <c r="S17" s="214">
        <v>210</v>
      </c>
      <c r="T17" s="214">
        <v>210</v>
      </c>
      <c r="U17" s="57">
        <v>208</v>
      </c>
      <c r="V17" s="214">
        <v>198</v>
      </c>
      <c r="W17" s="214">
        <v>208</v>
      </c>
      <c r="X17" s="56">
        <v>206</v>
      </c>
      <c r="Y17" s="214">
        <v>200</v>
      </c>
      <c r="Z17" s="57">
        <v>208</v>
      </c>
      <c r="AA17" s="214">
        <v>210</v>
      </c>
      <c r="AB17" s="214">
        <v>214</v>
      </c>
      <c r="AC17" s="214">
        <v>212</v>
      </c>
      <c r="AD17" s="57">
        <v>218</v>
      </c>
      <c r="AE17" s="57">
        <v>210</v>
      </c>
      <c r="AF17" s="214">
        <v>216</v>
      </c>
      <c r="AG17" s="214">
        <v>232</v>
      </c>
      <c r="AH17" s="56">
        <v>232</v>
      </c>
      <c r="AI17" s="214">
        <v>238</v>
      </c>
      <c r="AJ17" s="56">
        <v>234</v>
      </c>
      <c r="AM17" s="280">
        <v>230</v>
      </c>
      <c r="AN17" s="280">
        <v>230</v>
      </c>
      <c r="AO17" s="282">
        <f t="shared" si="0"/>
        <v>1.0952380952380953</v>
      </c>
      <c r="AP17" s="282">
        <f t="shared" si="0"/>
        <v>1.0648148148148149</v>
      </c>
      <c r="AR17">
        <v>226</v>
      </c>
    </row>
    <row r="18" spans="1:44" ht="12.75">
      <c r="A18" s="37">
        <v>7</v>
      </c>
      <c r="B18" s="55">
        <v>216</v>
      </c>
      <c r="C18" s="214">
        <v>230</v>
      </c>
      <c r="D18" s="214">
        <v>232</v>
      </c>
      <c r="E18" s="214">
        <v>216</v>
      </c>
      <c r="F18" s="214">
        <v>234</v>
      </c>
      <c r="G18" s="56">
        <v>232</v>
      </c>
      <c r="H18" s="57">
        <v>216</v>
      </c>
      <c r="I18" s="214">
        <v>210</v>
      </c>
      <c r="J18" s="214">
        <v>214</v>
      </c>
      <c r="K18" s="56">
        <v>216</v>
      </c>
      <c r="N18" s="37">
        <v>55</v>
      </c>
      <c r="O18" s="55">
        <v>200</v>
      </c>
      <c r="P18" s="214">
        <v>208</v>
      </c>
      <c r="Q18" s="214">
        <v>198</v>
      </c>
      <c r="R18" s="214">
        <v>206</v>
      </c>
      <c r="S18" s="214">
        <v>200</v>
      </c>
      <c r="T18" s="214">
        <v>204</v>
      </c>
      <c r="U18" s="57">
        <v>208</v>
      </c>
      <c r="V18" s="214">
        <v>198</v>
      </c>
      <c r="W18" s="214">
        <v>208</v>
      </c>
      <c r="X18" s="56">
        <v>198</v>
      </c>
      <c r="Y18" s="214">
        <v>200</v>
      </c>
      <c r="Z18" s="57">
        <v>202</v>
      </c>
      <c r="AA18" s="214">
        <v>208</v>
      </c>
      <c r="AB18" s="214">
        <v>212</v>
      </c>
      <c r="AC18" s="214">
        <v>206</v>
      </c>
      <c r="AD18" s="57">
        <v>212</v>
      </c>
      <c r="AE18" s="57">
        <v>196</v>
      </c>
      <c r="AF18" s="214">
        <v>218</v>
      </c>
      <c r="AG18" s="214">
        <v>236</v>
      </c>
      <c r="AH18" s="56">
        <v>228</v>
      </c>
      <c r="AI18" s="214">
        <v>234</v>
      </c>
      <c r="AJ18" s="56">
        <v>224</v>
      </c>
      <c r="AM18" s="280">
        <v>226</v>
      </c>
      <c r="AN18" s="280">
        <v>232</v>
      </c>
      <c r="AO18" s="282">
        <f t="shared" si="0"/>
        <v>1.153061224489796</v>
      </c>
      <c r="AP18" s="282">
        <f t="shared" si="0"/>
        <v>1.0642201834862386</v>
      </c>
      <c r="AR18">
        <v>230</v>
      </c>
    </row>
    <row r="19" spans="1:44" ht="12.75">
      <c r="A19" s="37">
        <v>8</v>
      </c>
      <c r="B19" s="55">
        <v>218</v>
      </c>
      <c r="C19" s="214">
        <v>228</v>
      </c>
      <c r="D19" s="214">
        <v>228</v>
      </c>
      <c r="E19" s="214">
        <v>218</v>
      </c>
      <c r="F19" s="214">
        <v>230</v>
      </c>
      <c r="G19" s="56">
        <v>226</v>
      </c>
      <c r="H19" s="57">
        <v>214</v>
      </c>
      <c r="I19" s="214">
        <v>220</v>
      </c>
      <c r="J19" s="214">
        <v>208</v>
      </c>
      <c r="K19" s="56">
        <v>212</v>
      </c>
      <c r="N19" s="37">
        <v>56</v>
      </c>
      <c r="O19" s="55">
        <v>202</v>
      </c>
      <c r="P19" s="214">
        <v>210</v>
      </c>
      <c r="Q19" s="214">
        <v>202</v>
      </c>
      <c r="R19" s="214">
        <v>200</v>
      </c>
      <c r="S19" s="214">
        <v>200</v>
      </c>
      <c r="T19" s="214">
        <v>200</v>
      </c>
      <c r="U19" s="57">
        <v>200</v>
      </c>
      <c r="V19" s="214">
        <v>194</v>
      </c>
      <c r="W19" s="214">
        <v>200</v>
      </c>
      <c r="X19" s="56">
        <v>198</v>
      </c>
      <c r="Y19" s="214">
        <v>196</v>
      </c>
      <c r="Z19" s="57">
        <v>194</v>
      </c>
      <c r="AA19" s="214">
        <v>194</v>
      </c>
      <c r="AB19" s="214">
        <v>190</v>
      </c>
      <c r="AC19" s="214">
        <v>196</v>
      </c>
      <c r="AD19" s="57">
        <v>208</v>
      </c>
      <c r="AE19" s="57">
        <v>190</v>
      </c>
      <c r="AF19" s="214">
        <v>214</v>
      </c>
      <c r="AG19" s="214">
        <v>230</v>
      </c>
      <c r="AH19" s="56">
        <v>232</v>
      </c>
      <c r="AI19" s="214">
        <v>230</v>
      </c>
      <c r="AJ19" s="56">
        <v>226</v>
      </c>
      <c r="AM19" s="280">
        <v>230</v>
      </c>
      <c r="AN19" s="280">
        <v>232</v>
      </c>
      <c r="AO19" s="282">
        <f t="shared" si="0"/>
        <v>1.2105263157894737</v>
      </c>
      <c r="AP19" s="282">
        <f t="shared" si="0"/>
        <v>1.0841121495327102</v>
      </c>
      <c r="AR19">
        <v>224</v>
      </c>
    </row>
    <row r="20" spans="1:44" ht="12.75">
      <c r="A20" s="37">
        <v>9</v>
      </c>
      <c r="B20" s="55">
        <v>214</v>
      </c>
      <c r="C20" s="214">
        <v>232</v>
      </c>
      <c r="D20" s="214">
        <v>232</v>
      </c>
      <c r="E20" s="214">
        <v>226</v>
      </c>
      <c r="F20" s="214">
        <v>238</v>
      </c>
      <c r="G20" s="56">
        <v>230</v>
      </c>
      <c r="H20" s="57">
        <v>214</v>
      </c>
      <c r="I20" s="214">
        <v>214</v>
      </c>
      <c r="J20" s="214">
        <v>210</v>
      </c>
      <c r="K20" s="56">
        <v>220</v>
      </c>
      <c r="N20" s="37">
        <v>57</v>
      </c>
      <c r="O20" s="55">
        <v>200</v>
      </c>
      <c r="P20" s="214">
        <v>208</v>
      </c>
      <c r="Q20" s="214">
        <v>206</v>
      </c>
      <c r="R20" s="214">
        <v>202</v>
      </c>
      <c r="S20" s="214">
        <v>200</v>
      </c>
      <c r="T20" s="214">
        <v>192</v>
      </c>
      <c r="U20" s="57">
        <v>198</v>
      </c>
      <c r="V20" s="214">
        <v>196</v>
      </c>
      <c r="W20" s="214">
        <v>202</v>
      </c>
      <c r="X20" s="56">
        <v>206</v>
      </c>
      <c r="Y20" s="214">
        <v>194</v>
      </c>
      <c r="Z20" s="57">
        <v>198</v>
      </c>
      <c r="AA20" s="214">
        <v>186</v>
      </c>
      <c r="AB20" s="214">
        <v>182</v>
      </c>
      <c r="AC20" s="214">
        <v>190</v>
      </c>
      <c r="AD20" s="57">
        <v>178</v>
      </c>
      <c r="AE20" s="57">
        <v>176</v>
      </c>
      <c r="AF20" s="214">
        <v>190</v>
      </c>
      <c r="AG20" s="214">
        <v>240</v>
      </c>
      <c r="AH20" s="56">
        <v>222</v>
      </c>
      <c r="AI20" s="214">
        <v>220</v>
      </c>
      <c r="AJ20" s="56">
        <v>222</v>
      </c>
      <c r="AM20" s="280">
        <v>230</v>
      </c>
      <c r="AN20" s="280">
        <v>222</v>
      </c>
      <c r="AO20" s="282">
        <f t="shared" si="0"/>
        <v>1.3068181818181819</v>
      </c>
      <c r="AP20" s="282">
        <f t="shared" si="0"/>
        <v>1.168421052631579</v>
      </c>
      <c r="AR20">
        <v>230</v>
      </c>
    </row>
    <row r="21" spans="1:44" ht="12.75">
      <c r="A21" s="37">
        <v>10</v>
      </c>
      <c r="B21" s="55">
        <v>230</v>
      </c>
      <c r="C21" s="214">
        <v>230</v>
      </c>
      <c r="D21" s="214">
        <v>228</v>
      </c>
      <c r="E21" s="214">
        <v>220</v>
      </c>
      <c r="F21" s="214">
        <v>236</v>
      </c>
      <c r="G21" s="56">
        <v>232</v>
      </c>
      <c r="H21" s="57">
        <v>218</v>
      </c>
      <c r="I21" s="214">
        <v>208</v>
      </c>
      <c r="J21" s="214">
        <v>210</v>
      </c>
      <c r="K21" s="56">
        <v>218</v>
      </c>
      <c r="N21" s="37">
        <v>58</v>
      </c>
      <c r="O21" s="55">
        <v>204</v>
      </c>
      <c r="P21" s="214">
        <v>206</v>
      </c>
      <c r="Q21" s="214">
        <v>210</v>
      </c>
      <c r="R21" s="214">
        <v>212</v>
      </c>
      <c r="S21" s="214">
        <v>204</v>
      </c>
      <c r="T21" s="214">
        <v>208</v>
      </c>
      <c r="U21" s="57">
        <v>212</v>
      </c>
      <c r="V21" s="214">
        <v>210</v>
      </c>
      <c r="W21" s="214">
        <v>208</v>
      </c>
      <c r="X21" s="56">
        <v>214</v>
      </c>
      <c r="Y21" s="214">
        <v>218</v>
      </c>
      <c r="Z21" s="57">
        <v>210</v>
      </c>
      <c r="AA21" s="214">
        <v>210</v>
      </c>
      <c r="AB21" s="214">
        <v>210</v>
      </c>
      <c r="AC21" s="214">
        <v>204</v>
      </c>
      <c r="AD21" s="57">
        <v>202</v>
      </c>
      <c r="AE21" s="57">
        <v>188</v>
      </c>
      <c r="AF21" s="214">
        <v>206</v>
      </c>
      <c r="AG21" s="214">
        <v>236</v>
      </c>
      <c r="AH21" s="56">
        <v>232</v>
      </c>
      <c r="AI21" s="214">
        <v>230</v>
      </c>
      <c r="AJ21" s="56">
        <v>238</v>
      </c>
      <c r="AM21" s="280">
        <v>236</v>
      </c>
      <c r="AN21" s="280">
        <v>230</v>
      </c>
      <c r="AO21" s="282">
        <f t="shared" si="0"/>
        <v>1.2553191489361701</v>
      </c>
      <c r="AP21" s="282">
        <f t="shared" si="0"/>
        <v>1.116504854368932</v>
      </c>
      <c r="AR21">
        <v>230</v>
      </c>
    </row>
    <row r="22" spans="1:44" ht="12.75">
      <c r="A22" s="37">
        <v>11</v>
      </c>
      <c r="B22" s="55">
        <v>222</v>
      </c>
      <c r="C22" s="214">
        <v>224</v>
      </c>
      <c r="D22" s="214">
        <v>232</v>
      </c>
      <c r="E22" s="224">
        <v>214</v>
      </c>
      <c r="F22" s="214">
        <v>236</v>
      </c>
      <c r="G22" s="56">
        <v>228</v>
      </c>
      <c r="H22" s="57">
        <v>218</v>
      </c>
      <c r="I22" s="214">
        <v>224</v>
      </c>
      <c r="J22" s="214">
        <v>218</v>
      </c>
      <c r="K22" s="56">
        <v>214</v>
      </c>
      <c r="N22" s="37">
        <v>59</v>
      </c>
      <c r="O22" s="55">
        <v>208</v>
      </c>
      <c r="P22" s="214">
        <v>210</v>
      </c>
      <c r="Q22" s="214">
        <v>210</v>
      </c>
      <c r="R22" s="224">
        <v>208</v>
      </c>
      <c r="S22" s="214">
        <v>204</v>
      </c>
      <c r="T22" s="214">
        <v>206</v>
      </c>
      <c r="U22" s="57">
        <v>208</v>
      </c>
      <c r="V22" s="214">
        <v>212</v>
      </c>
      <c r="W22" s="214">
        <v>206</v>
      </c>
      <c r="X22" s="56">
        <v>206</v>
      </c>
      <c r="Y22" s="214">
        <v>204</v>
      </c>
      <c r="Z22" s="57">
        <v>208</v>
      </c>
      <c r="AA22" s="214">
        <v>206</v>
      </c>
      <c r="AB22" s="214">
        <v>208</v>
      </c>
      <c r="AC22" s="214">
        <v>212</v>
      </c>
      <c r="AD22" s="57">
        <v>210</v>
      </c>
      <c r="AE22" s="57">
        <v>192</v>
      </c>
      <c r="AF22" s="214">
        <v>208</v>
      </c>
      <c r="AG22" s="214">
        <v>220</v>
      </c>
      <c r="AH22" s="56">
        <v>230</v>
      </c>
      <c r="AI22" s="214">
        <v>230</v>
      </c>
      <c r="AJ22" s="56">
        <v>232</v>
      </c>
      <c r="AM22" s="280">
        <v>220</v>
      </c>
      <c r="AN22" s="280">
        <v>222</v>
      </c>
      <c r="AO22" s="282">
        <f t="shared" si="0"/>
        <v>1.1458333333333333</v>
      </c>
      <c r="AP22" s="282">
        <f t="shared" si="0"/>
        <v>1.0673076923076923</v>
      </c>
      <c r="AR22">
        <v>228</v>
      </c>
    </row>
    <row r="23" spans="1:44" ht="12.75">
      <c r="A23" s="37">
        <v>12</v>
      </c>
      <c r="B23" s="55">
        <v>220</v>
      </c>
      <c r="C23" s="214">
        <v>226</v>
      </c>
      <c r="D23" s="214">
        <v>224</v>
      </c>
      <c r="E23" s="214">
        <v>214</v>
      </c>
      <c r="F23" s="214">
        <v>232</v>
      </c>
      <c r="G23" s="56">
        <v>234</v>
      </c>
      <c r="H23" s="57">
        <v>216</v>
      </c>
      <c r="I23" s="214">
        <v>218</v>
      </c>
      <c r="J23" s="214">
        <v>204</v>
      </c>
      <c r="K23" s="56">
        <v>212</v>
      </c>
      <c r="N23" s="37">
        <v>60</v>
      </c>
      <c r="O23" s="55">
        <v>202</v>
      </c>
      <c r="P23" s="214">
        <v>204</v>
      </c>
      <c r="Q23" s="214">
        <v>210</v>
      </c>
      <c r="R23" s="214">
        <v>204</v>
      </c>
      <c r="S23" s="214">
        <v>210</v>
      </c>
      <c r="T23" s="214">
        <v>210</v>
      </c>
      <c r="U23" s="57">
        <v>202</v>
      </c>
      <c r="V23" s="214">
        <v>214</v>
      </c>
      <c r="W23" s="214">
        <v>210</v>
      </c>
      <c r="X23" s="56">
        <v>206</v>
      </c>
      <c r="Y23" s="214">
        <v>204</v>
      </c>
      <c r="Z23" s="57">
        <v>210</v>
      </c>
      <c r="AA23" s="214">
        <v>208</v>
      </c>
      <c r="AB23" s="214">
        <v>212</v>
      </c>
      <c r="AC23" s="214">
        <v>200</v>
      </c>
      <c r="AD23" s="57">
        <v>208</v>
      </c>
      <c r="AE23" s="57">
        <v>190</v>
      </c>
      <c r="AF23" s="214">
        <v>200</v>
      </c>
      <c r="AG23" s="214">
        <v>226</v>
      </c>
      <c r="AH23" s="56">
        <v>226</v>
      </c>
      <c r="AI23" s="214">
        <v>224</v>
      </c>
      <c r="AJ23" s="56">
        <v>230</v>
      </c>
      <c r="AM23" s="280">
        <v>232</v>
      </c>
      <c r="AN23" s="280">
        <v>226</v>
      </c>
      <c r="AO23" s="282">
        <f t="shared" si="0"/>
        <v>1.2210526315789474</v>
      </c>
      <c r="AP23" s="282">
        <f t="shared" si="0"/>
        <v>1.13</v>
      </c>
      <c r="AR23">
        <v>234</v>
      </c>
    </row>
    <row r="24" spans="1:44" ht="12.75">
      <c r="A24" s="37">
        <v>13</v>
      </c>
      <c r="B24" s="55">
        <v>216</v>
      </c>
      <c r="C24" s="214">
        <v>224</v>
      </c>
      <c r="D24" s="214">
        <v>232</v>
      </c>
      <c r="E24" s="214">
        <v>216</v>
      </c>
      <c r="F24" s="214">
        <v>228</v>
      </c>
      <c r="G24" s="56">
        <v>222</v>
      </c>
      <c r="H24" s="57">
        <v>214</v>
      </c>
      <c r="I24" s="214">
        <v>216</v>
      </c>
      <c r="J24" s="214">
        <v>210</v>
      </c>
      <c r="K24" s="56">
        <v>210</v>
      </c>
      <c r="N24" s="37">
        <v>61</v>
      </c>
      <c r="O24" s="55">
        <v>206</v>
      </c>
      <c r="P24" s="214">
        <v>208</v>
      </c>
      <c r="Q24" s="214">
        <v>202</v>
      </c>
      <c r="R24" s="214">
        <v>210</v>
      </c>
      <c r="S24" s="214">
        <v>204</v>
      </c>
      <c r="T24" s="214">
        <v>206</v>
      </c>
      <c r="U24" s="57">
        <v>206</v>
      </c>
      <c r="V24" s="214">
        <v>212</v>
      </c>
      <c r="W24" s="214">
        <v>212</v>
      </c>
      <c r="X24" s="56">
        <v>210</v>
      </c>
      <c r="Y24" s="214">
        <v>206</v>
      </c>
      <c r="Z24" s="57">
        <v>202</v>
      </c>
      <c r="AA24" s="214">
        <v>212</v>
      </c>
      <c r="AB24" s="214">
        <v>206</v>
      </c>
      <c r="AC24" s="214">
        <v>208</v>
      </c>
      <c r="AD24" s="57">
        <v>214</v>
      </c>
      <c r="AE24" s="57">
        <v>200</v>
      </c>
      <c r="AF24" s="214">
        <v>208</v>
      </c>
      <c r="AG24" s="214">
        <v>232</v>
      </c>
      <c r="AH24" s="56">
        <v>228</v>
      </c>
      <c r="AI24" s="214">
        <v>224</v>
      </c>
      <c r="AJ24" s="56">
        <v>228</v>
      </c>
      <c r="AM24" s="280">
        <v>224</v>
      </c>
      <c r="AN24" s="280">
        <v>224</v>
      </c>
      <c r="AO24" s="282">
        <f t="shared" si="0"/>
        <v>1.12</v>
      </c>
      <c r="AP24" s="282">
        <f t="shared" si="0"/>
        <v>1.0769230769230769</v>
      </c>
      <c r="AR24">
        <v>228</v>
      </c>
    </row>
    <row r="25" spans="1:44" ht="12.75">
      <c r="A25" s="37">
        <v>14</v>
      </c>
      <c r="B25" s="55">
        <v>224</v>
      </c>
      <c r="C25" s="214">
        <v>224</v>
      </c>
      <c r="D25" s="214">
        <v>232</v>
      </c>
      <c r="E25" s="214">
        <v>224</v>
      </c>
      <c r="F25" s="214">
        <v>228</v>
      </c>
      <c r="G25" s="56">
        <v>234</v>
      </c>
      <c r="H25" s="57">
        <v>220</v>
      </c>
      <c r="I25" s="214">
        <v>212</v>
      </c>
      <c r="J25" s="214">
        <v>210</v>
      </c>
      <c r="K25" s="56">
        <v>214</v>
      </c>
      <c r="N25" s="37">
        <v>62</v>
      </c>
      <c r="O25" s="55">
        <v>208</v>
      </c>
      <c r="P25" s="214">
        <v>210</v>
      </c>
      <c r="Q25" s="214">
        <v>208</v>
      </c>
      <c r="R25" s="214">
        <v>208</v>
      </c>
      <c r="S25" s="214">
        <v>208</v>
      </c>
      <c r="T25" s="214">
        <v>206</v>
      </c>
      <c r="U25" s="57">
        <v>208</v>
      </c>
      <c r="V25" s="214">
        <v>208</v>
      </c>
      <c r="W25" s="214">
        <v>202</v>
      </c>
      <c r="X25" s="56">
        <v>212</v>
      </c>
      <c r="Y25" s="214">
        <v>210</v>
      </c>
      <c r="Z25" s="57">
        <v>210</v>
      </c>
      <c r="AA25" s="214">
        <v>206</v>
      </c>
      <c r="AB25" s="214">
        <v>204</v>
      </c>
      <c r="AC25" s="214">
        <v>210</v>
      </c>
      <c r="AD25" s="57">
        <v>208</v>
      </c>
      <c r="AE25" s="57">
        <v>196</v>
      </c>
      <c r="AF25" s="214">
        <v>210</v>
      </c>
      <c r="AG25" s="214">
        <v>226</v>
      </c>
      <c r="AH25" s="56">
        <v>230</v>
      </c>
      <c r="AI25" s="214">
        <v>220</v>
      </c>
      <c r="AJ25" s="56">
        <v>232</v>
      </c>
      <c r="AM25" s="280">
        <v>224</v>
      </c>
      <c r="AN25" s="280">
        <v>230</v>
      </c>
      <c r="AO25" s="282">
        <f t="shared" si="0"/>
        <v>1.1428571428571428</v>
      </c>
      <c r="AP25" s="282">
        <f t="shared" si="0"/>
        <v>1.0952380952380953</v>
      </c>
      <c r="AR25">
        <v>230</v>
      </c>
    </row>
    <row r="26" spans="1:44" ht="13.5" thickBot="1">
      <c r="A26" s="37">
        <v>15</v>
      </c>
      <c r="B26" s="55">
        <v>216</v>
      </c>
      <c r="C26" s="214">
        <v>224</v>
      </c>
      <c r="D26" s="214">
        <v>228</v>
      </c>
      <c r="E26" s="214">
        <v>220</v>
      </c>
      <c r="F26" s="214">
        <v>238</v>
      </c>
      <c r="G26" s="56">
        <v>236</v>
      </c>
      <c r="H26" s="57">
        <v>218</v>
      </c>
      <c r="I26" s="214">
        <v>216</v>
      </c>
      <c r="J26" s="214">
        <v>208</v>
      </c>
      <c r="K26" s="56">
        <v>218</v>
      </c>
      <c r="N26" s="124">
        <v>63</v>
      </c>
      <c r="O26" s="232">
        <v>204</v>
      </c>
      <c r="P26" s="233">
        <v>210</v>
      </c>
      <c r="Q26" s="233">
        <v>210</v>
      </c>
      <c r="R26" s="233">
        <v>212</v>
      </c>
      <c r="S26" s="233">
        <v>210</v>
      </c>
      <c r="T26" s="233">
        <v>212</v>
      </c>
      <c r="U26" s="235">
        <v>208</v>
      </c>
      <c r="V26" s="233">
        <v>206</v>
      </c>
      <c r="W26" s="233">
        <v>212</v>
      </c>
      <c r="X26" s="234">
        <v>208</v>
      </c>
      <c r="Y26" s="233">
        <v>210</v>
      </c>
      <c r="Z26" s="235">
        <v>210</v>
      </c>
      <c r="AA26" s="233">
        <v>202</v>
      </c>
      <c r="AB26" s="233">
        <v>208</v>
      </c>
      <c r="AC26" s="233">
        <v>208</v>
      </c>
      <c r="AD26" s="235">
        <v>204</v>
      </c>
      <c r="AE26" s="235">
        <v>204</v>
      </c>
      <c r="AF26" s="233">
        <v>214</v>
      </c>
      <c r="AG26" s="233">
        <v>224</v>
      </c>
      <c r="AH26" s="234">
        <v>234</v>
      </c>
      <c r="AI26" s="233">
        <v>226</v>
      </c>
      <c r="AJ26" s="234">
        <v>222</v>
      </c>
      <c r="AM26" s="280">
        <v>224</v>
      </c>
      <c r="AN26" s="280">
        <v>230</v>
      </c>
      <c r="AO26" s="282">
        <f t="shared" si="0"/>
        <v>1.0980392156862746</v>
      </c>
      <c r="AP26" s="282">
        <f t="shared" si="0"/>
        <v>1.074766355140187</v>
      </c>
      <c r="AR26">
        <v>224</v>
      </c>
    </row>
    <row r="27" spans="1:44" ht="12.75">
      <c r="A27" s="37">
        <v>16</v>
      </c>
      <c r="B27" s="55">
        <v>204</v>
      </c>
      <c r="C27" s="214">
        <v>216</v>
      </c>
      <c r="D27" s="214">
        <v>232</v>
      </c>
      <c r="E27" s="214">
        <v>204</v>
      </c>
      <c r="F27" s="214">
        <v>212</v>
      </c>
      <c r="G27" s="56">
        <v>212</v>
      </c>
      <c r="H27" s="57">
        <v>202</v>
      </c>
      <c r="I27" s="214">
        <v>210</v>
      </c>
      <c r="J27" s="214">
        <v>202</v>
      </c>
      <c r="K27" s="56">
        <v>202</v>
      </c>
      <c r="N27" s="34"/>
      <c r="O27" s="52"/>
      <c r="P27" s="230"/>
      <c r="Q27" s="230"/>
      <c r="R27" s="230"/>
      <c r="S27" s="230"/>
      <c r="T27" s="218"/>
      <c r="U27" s="54"/>
      <c r="V27" s="230"/>
      <c r="W27" s="230"/>
      <c r="X27" s="237"/>
      <c r="Y27" s="218"/>
      <c r="Z27" s="222"/>
      <c r="AA27" s="230"/>
      <c r="AB27" s="230"/>
      <c r="AC27" s="230"/>
      <c r="AD27" s="218"/>
      <c r="AE27" s="54"/>
      <c r="AF27" s="230"/>
      <c r="AG27" s="230"/>
      <c r="AH27" s="231"/>
      <c r="AI27" s="230"/>
      <c r="AJ27" s="231"/>
      <c r="AR27">
        <v>230</v>
      </c>
    </row>
    <row r="28" spans="1:44" ht="13.5">
      <c r="A28" s="37">
        <v>17</v>
      </c>
      <c r="B28" s="55">
        <v>214</v>
      </c>
      <c r="C28" s="214">
        <v>226</v>
      </c>
      <c r="D28" s="214">
        <v>232</v>
      </c>
      <c r="E28" s="214">
        <v>208</v>
      </c>
      <c r="F28" s="214">
        <v>218</v>
      </c>
      <c r="G28" s="56">
        <v>214</v>
      </c>
      <c r="H28" s="57">
        <v>204</v>
      </c>
      <c r="I28" s="214">
        <v>204</v>
      </c>
      <c r="J28" s="214">
        <v>210</v>
      </c>
      <c r="K28" s="56">
        <v>210</v>
      </c>
      <c r="N28" s="236" t="s">
        <v>66</v>
      </c>
      <c r="O28" s="55">
        <v>15</v>
      </c>
      <c r="P28" s="214">
        <v>16</v>
      </c>
      <c r="Q28" s="214">
        <v>16</v>
      </c>
      <c r="R28" s="214">
        <v>17</v>
      </c>
      <c r="S28" s="214">
        <v>17</v>
      </c>
      <c r="T28" s="214">
        <v>16</v>
      </c>
      <c r="U28" s="57">
        <v>16</v>
      </c>
      <c r="V28" s="214">
        <v>16</v>
      </c>
      <c r="W28" s="214">
        <v>16</v>
      </c>
      <c r="X28" s="114">
        <v>16</v>
      </c>
      <c r="Y28" s="214">
        <v>16</v>
      </c>
      <c r="Z28" s="57">
        <v>17</v>
      </c>
      <c r="AA28" s="214">
        <v>16</v>
      </c>
      <c r="AB28" s="214">
        <v>16</v>
      </c>
      <c r="AC28" s="214">
        <v>18</v>
      </c>
      <c r="AD28" s="214">
        <v>17</v>
      </c>
      <c r="AE28" s="57">
        <v>12</v>
      </c>
      <c r="AF28" s="214">
        <v>16</v>
      </c>
      <c r="AG28" s="214">
        <v>17</v>
      </c>
      <c r="AH28" s="56">
        <v>17</v>
      </c>
      <c r="AI28" s="214">
        <v>18</v>
      </c>
      <c r="AJ28" s="56">
        <v>17</v>
      </c>
      <c r="AO28" s="283">
        <f>AVERAGE(AO11:AO19,AO22:AO26)</f>
        <v>1.1451160099724425</v>
      </c>
      <c r="AP28" s="283">
        <f>AVERAGE(AP11:AP19,AP22:AP26)</f>
        <v>1.075377057215551</v>
      </c>
      <c r="AR28">
        <v>232</v>
      </c>
    </row>
    <row r="29" spans="1:44" ht="12.75">
      <c r="A29" s="37">
        <v>18</v>
      </c>
      <c r="B29" s="55">
        <v>202</v>
      </c>
      <c r="C29" s="214">
        <v>218</v>
      </c>
      <c r="D29" s="214">
        <v>214</v>
      </c>
      <c r="E29" s="214">
        <v>210</v>
      </c>
      <c r="F29" s="214">
        <v>218</v>
      </c>
      <c r="G29" s="56">
        <v>220</v>
      </c>
      <c r="H29" s="57">
        <v>204</v>
      </c>
      <c r="I29" s="214">
        <v>210</v>
      </c>
      <c r="J29" s="214">
        <v>200</v>
      </c>
      <c r="K29" s="56">
        <v>208</v>
      </c>
      <c r="N29" s="37"/>
      <c r="O29" s="55"/>
      <c r="P29" s="214"/>
      <c r="Q29" s="214"/>
      <c r="R29" s="214"/>
      <c r="S29" s="214"/>
      <c r="T29" s="214"/>
      <c r="U29" s="57"/>
      <c r="V29" s="214"/>
      <c r="W29" s="214"/>
      <c r="X29" s="114"/>
      <c r="Y29" s="214"/>
      <c r="Z29" s="57"/>
      <c r="AA29" s="214"/>
      <c r="AB29" s="214"/>
      <c r="AC29" s="214"/>
      <c r="AD29" s="214"/>
      <c r="AE29" s="57"/>
      <c r="AF29" s="214"/>
      <c r="AG29" s="214"/>
      <c r="AH29" s="56"/>
      <c r="AI29" s="214"/>
      <c r="AJ29" s="56"/>
      <c r="AR29">
        <v>226</v>
      </c>
    </row>
    <row r="30" spans="1:44" ht="12.75">
      <c r="A30" s="37">
        <v>19</v>
      </c>
      <c r="B30" s="55">
        <v>210</v>
      </c>
      <c r="C30" s="214">
        <v>222</v>
      </c>
      <c r="D30" s="214">
        <v>222</v>
      </c>
      <c r="E30" s="214">
        <v>212</v>
      </c>
      <c r="F30" s="214">
        <v>220</v>
      </c>
      <c r="G30" s="56">
        <v>220</v>
      </c>
      <c r="H30" s="57">
        <v>210</v>
      </c>
      <c r="I30" s="214">
        <v>204</v>
      </c>
      <c r="J30" s="214">
        <v>196</v>
      </c>
      <c r="K30" s="56">
        <v>208</v>
      </c>
      <c r="N30" s="37"/>
      <c r="O30" s="55"/>
      <c r="P30" s="214"/>
      <c r="Q30" s="214"/>
      <c r="R30" s="214"/>
      <c r="S30" s="214"/>
      <c r="T30" s="214"/>
      <c r="U30" s="57"/>
      <c r="V30" s="214"/>
      <c r="W30" s="214"/>
      <c r="X30" s="114"/>
      <c r="Y30" s="214"/>
      <c r="Z30" s="57"/>
      <c r="AA30" s="214"/>
      <c r="AB30" s="214"/>
      <c r="AC30" s="214"/>
      <c r="AD30" s="214"/>
      <c r="AE30" s="57"/>
      <c r="AF30" s="214"/>
      <c r="AG30" s="214"/>
      <c r="AH30" s="56"/>
      <c r="AI30" s="214"/>
      <c r="AJ30" s="56"/>
      <c r="AR30">
        <v>224</v>
      </c>
    </row>
    <row r="31" spans="1:44" ht="12.75">
      <c r="A31" s="37">
        <v>20</v>
      </c>
      <c r="B31" s="55">
        <v>208</v>
      </c>
      <c r="C31" s="214">
        <v>222</v>
      </c>
      <c r="D31" s="214">
        <v>220</v>
      </c>
      <c r="E31" s="214">
        <v>208</v>
      </c>
      <c r="F31" s="214">
        <v>226</v>
      </c>
      <c r="G31" s="56">
        <v>218</v>
      </c>
      <c r="H31" s="57">
        <v>210</v>
      </c>
      <c r="I31" s="214">
        <v>202</v>
      </c>
      <c r="J31" s="214">
        <v>202</v>
      </c>
      <c r="K31" s="56">
        <v>210</v>
      </c>
      <c r="N31" s="37"/>
      <c r="O31" s="55"/>
      <c r="P31" s="214"/>
      <c r="Q31" s="214"/>
      <c r="R31" s="214"/>
      <c r="S31" s="214"/>
      <c r="T31" s="214"/>
      <c r="U31" s="57"/>
      <c r="V31" s="214"/>
      <c r="W31" s="214"/>
      <c r="X31" s="114"/>
      <c r="Y31" s="214"/>
      <c r="Z31" s="57"/>
      <c r="AA31" s="214"/>
      <c r="AB31" s="214"/>
      <c r="AC31" s="214"/>
      <c r="AD31" s="214"/>
      <c r="AE31" s="57"/>
      <c r="AF31" s="214"/>
      <c r="AG31" s="214"/>
      <c r="AH31" s="56"/>
      <c r="AI31" s="214"/>
      <c r="AJ31" s="56"/>
      <c r="AR31">
        <v>222</v>
      </c>
    </row>
    <row r="32" spans="1:44" ht="12.75">
      <c r="A32" s="37">
        <v>21</v>
      </c>
      <c r="B32" s="55">
        <v>208</v>
      </c>
      <c r="C32" s="214">
        <v>212</v>
      </c>
      <c r="D32" s="214">
        <v>216</v>
      </c>
      <c r="E32" s="214">
        <v>206</v>
      </c>
      <c r="F32" s="214">
        <v>220</v>
      </c>
      <c r="G32" s="56">
        <v>218</v>
      </c>
      <c r="H32" s="57">
        <v>206</v>
      </c>
      <c r="I32" s="214">
        <v>204</v>
      </c>
      <c r="J32" s="214">
        <v>198</v>
      </c>
      <c r="K32" s="56">
        <v>208</v>
      </c>
      <c r="AR32">
        <v>226</v>
      </c>
    </row>
    <row r="33" spans="1:44" ht="12.75">
      <c r="A33" s="37">
        <v>22</v>
      </c>
      <c r="B33" s="55">
        <v>210</v>
      </c>
      <c r="C33" s="214">
        <v>218</v>
      </c>
      <c r="D33" s="214">
        <v>214</v>
      </c>
      <c r="E33" s="214">
        <v>204</v>
      </c>
      <c r="F33" s="214">
        <v>216</v>
      </c>
      <c r="G33" s="56">
        <v>218</v>
      </c>
      <c r="H33" s="57">
        <v>202</v>
      </c>
      <c r="I33" s="214">
        <v>208</v>
      </c>
      <c r="J33" s="214">
        <v>200</v>
      </c>
      <c r="K33" s="56">
        <v>206</v>
      </c>
      <c r="AR33">
        <v>232</v>
      </c>
    </row>
    <row r="34" spans="1:44" ht="12.75">
      <c r="A34" s="37">
        <v>23</v>
      </c>
      <c r="B34" s="55">
        <v>214</v>
      </c>
      <c r="C34" s="214">
        <v>218</v>
      </c>
      <c r="D34" s="214">
        <v>210</v>
      </c>
      <c r="E34" s="214">
        <v>206</v>
      </c>
      <c r="F34" s="214">
        <v>208</v>
      </c>
      <c r="G34" s="56">
        <v>204</v>
      </c>
      <c r="H34" s="57">
        <v>206</v>
      </c>
      <c r="I34" s="214">
        <v>206</v>
      </c>
      <c r="J34" s="214">
        <v>198</v>
      </c>
      <c r="K34" s="56">
        <v>208</v>
      </c>
      <c r="AR34">
        <v>230</v>
      </c>
    </row>
    <row r="35" spans="1:44" ht="12.75">
      <c r="A35" s="37">
        <v>24</v>
      </c>
      <c r="B35" s="55">
        <v>206</v>
      </c>
      <c r="C35" s="214">
        <v>216</v>
      </c>
      <c r="D35" s="214">
        <v>222</v>
      </c>
      <c r="E35" s="214">
        <v>206</v>
      </c>
      <c r="F35" s="214">
        <v>214</v>
      </c>
      <c r="G35" s="56">
        <v>214</v>
      </c>
      <c r="H35" s="57">
        <v>206</v>
      </c>
      <c r="I35" s="214">
        <v>200</v>
      </c>
      <c r="J35" s="214">
        <v>202</v>
      </c>
      <c r="K35" s="56">
        <v>200</v>
      </c>
      <c r="AR35">
        <v>228</v>
      </c>
    </row>
    <row r="36" spans="1:44" ht="12.75">
      <c r="A36" s="37">
        <v>25</v>
      </c>
      <c r="B36" s="55">
        <v>210</v>
      </c>
      <c r="C36" s="214">
        <v>216</v>
      </c>
      <c r="D36" s="214">
        <v>224</v>
      </c>
      <c r="E36" s="214">
        <v>212</v>
      </c>
      <c r="F36" s="214">
        <v>216</v>
      </c>
      <c r="G36" s="56">
        <v>216</v>
      </c>
      <c r="H36" s="57">
        <v>204</v>
      </c>
      <c r="I36" s="214">
        <v>208</v>
      </c>
      <c r="J36" s="214">
        <v>208</v>
      </c>
      <c r="K36" s="56">
        <v>206</v>
      </c>
      <c r="AR36">
        <v>228</v>
      </c>
    </row>
    <row r="37" spans="1:44" ht="12.75">
      <c r="A37" s="37">
        <v>26</v>
      </c>
      <c r="B37" s="55">
        <v>206</v>
      </c>
      <c r="C37" s="214">
        <v>214</v>
      </c>
      <c r="D37" s="214">
        <v>218</v>
      </c>
      <c r="E37" s="214">
        <v>214</v>
      </c>
      <c r="F37" s="214">
        <v>222</v>
      </c>
      <c r="G37" s="56">
        <v>220</v>
      </c>
      <c r="H37" s="57">
        <v>206</v>
      </c>
      <c r="I37" s="214">
        <v>206</v>
      </c>
      <c r="J37" s="214">
        <v>210</v>
      </c>
      <c r="K37" s="56">
        <v>210</v>
      </c>
      <c r="AR37">
        <v>226</v>
      </c>
    </row>
    <row r="38" spans="1:44" ht="12.75">
      <c r="A38" s="37">
        <v>27</v>
      </c>
      <c r="B38" s="55">
        <v>210</v>
      </c>
      <c r="C38" s="214">
        <v>208</v>
      </c>
      <c r="D38" s="214">
        <v>218</v>
      </c>
      <c r="E38" s="214">
        <v>210</v>
      </c>
      <c r="F38" s="214">
        <v>218</v>
      </c>
      <c r="G38" s="56">
        <v>216</v>
      </c>
      <c r="H38" s="57">
        <v>210</v>
      </c>
      <c r="I38" s="214">
        <v>202</v>
      </c>
      <c r="J38" s="214">
        <v>200</v>
      </c>
      <c r="K38" s="56">
        <v>204</v>
      </c>
      <c r="AR38">
        <v>230</v>
      </c>
    </row>
    <row r="39" spans="1:44" ht="12.75">
      <c r="A39" s="37">
        <v>28</v>
      </c>
      <c r="B39" s="55">
        <v>218</v>
      </c>
      <c r="C39" s="214">
        <v>214</v>
      </c>
      <c r="D39" s="214">
        <v>222</v>
      </c>
      <c r="E39" s="214">
        <v>214</v>
      </c>
      <c r="F39" s="224">
        <v>216</v>
      </c>
      <c r="G39" s="56">
        <v>212</v>
      </c>
      <c r="H39" s="57">
        <v>208</v>
      </c>
      <c r="I39" s="214">
        <v>210</v>
      </c>
      <c r="J39" s="214">
        <v>208</v>
      </c>
      <c r="K39" s="56">
        <v>204</v>
      </c>
      <c r="AR39">
        <v>226</v>
      </c>
    </row>
    <row r="40" spans="1:44" ht="12.75">
      <c r="A40" s="37">
        <v>29</v>
      </c>
      <c r="B40" s="55">
        <v>210</v>
      </c>
      <c r="C40" s="214">
        <v>214</v>
      </c>
      <c r="D40" s="214">
        <v>214</v>
      </c>
      <c r="E40" s="214">
        <v>212</v>
      </c>
      <c r="F40" s="214">
        <v>214</v>
      </c>
      <c r="G40" s="56">
        <v>212</v>
      </c>
      <c r="H40" s="57">
        <v>208</v>
      </c>
      <c r="I40" s="214">
        <v>202</v>
      </c>
      <c r="J40" s="214">
        <v>208</v>
      </c>
      <c r="K40" s="56">
        <v>200</v>
      </c>
      <c r="AR40">
        <v>230</v>
      </c>
    </row>
    <row r="41" spans="1:44" ht="12.75">
      <c r="A41" s="37">
        <v>30</v>
      </c>
      <c r="B41" s="55">
        <v>206</v>
      </c>
      <c r="C41" s="214">
        <v>208</v>
      </c>
      <c r="D41" s="214">
        <v>212</v>
      </c>
      <c r="E41" s="214">
        <v>210</v>
      </c>
      <c r="F41" s="214">
        <v>208</v>
      </c>
      <c r="G41" s="56">
        <v>210</v>
      </c>
      <c r="H41" s="57">
        <v>202</v>
      </c>
      <c r="I41" s="214">
        <v>202</v>
      </c>
      <c r="J41" s="214">
        <v>204</v>
      </c>
      <c r="K41" s="56">
        <v>206</v>
      </c>
      <c r="AR41">
        <v>232</v>
      </c>
    </row>
    <row r="42" spans="1:44" ht="12.75">
      <c r="A42" s="37">
        <v>31</v>
      </c>
      <c r="B42" s="55">
        <v>212</v>
      </c>
      <c r="C42" s="214">
        <v>216</v>
      </c>
      <c r="D42" s="214">
        <v>216</v>
      </c>
      <c r="E42" s="214">
        <v>214</v>
      </c>
      <c r="F42" s="214">
        <v>216</v>
      </c>
      <c r="G42" s="56">
        <v>214</v>
      </c>
      <c r="H42" s="57">
        <v>206</v>
      </c>
      <c r="I42" s="214">
        <v>204</v>
      </c>
      <c r="J42" s="214">
        <v>208</v>
      </c>
      <c r="K42" s="56">
        <v>200</v>
      </c>
      <c r="AR42">
        <v>224</v>
      </c>
    </row>
    <row r="43" spans="1:44" ht="12.75">
      <c r="A43" s="37">
        <v>32</v>
      </c>
      <c r="B43" s="55">
        <v>204</v>
      </c>
      <c r="C43" s="214">
        <v>212</v>
      </c>
      <c r="D43" s="214">
        <v>216</v>
      </c>
      <c r="E43" s="214">
        <v>204</v>
      </c>
      <c r="F43" s="214">
        <v>212</v>
      </c>
      <c r="G43" s="56">
        <v>210</v>
      </c>
      <c r="H43" s="57">
        <v>192</v>
      </c>
      <c r="I43" s="214">
        <v>202</v>
      </c>
      <c r="J43" s="214">
        <v>198</v>
      </c>
      <c r="K43" s="56">
        <v>202</v>
      </c>
      <c r="AR43">
        <v>220</v>
      </c>
    </row>
    <row r="44" spans="1:44" ht="12.75">
      <c r="A44" s="37">
        <v>33</v>
      </c>
      <c r="B44" s="55">
        <v>210</v>
      </c>
      <c r="C44" s="214">
        <v>214</v>
      </c>
      <c r="D44" s="214">
        <v>220</v>
      </c>
      <c r="E44" s="214">
        <v>212</v>
      </c>
      <c r="F44" s="214">
        <v>226</v>
      </c>
      <c r="G44" s="56">
        <v>212</v>
      </c>
      <c r="H44" s="57">
        <v>206</v>
      </c>
      <c r="I44" s="214">
        <v>204</v>
      </c>
      <c r="J44" s="214">
        <v>198</v>
      </c>
      <c r="K44" s="56">
        <v>204</v>
      </c>
      <c r="AR44">
        <v>230</v>
      </c>
    </row>
    <row r="45" spans="1:44" ht="12.75">
      <c r="A45" s="37">
        <v>34</v>
      </c>
      <c r="B45" s="55">
        <v>212</v>
      </c>
      <c r="C45" s="215">
        <v>208</v>
      </c>
      <c r="D45" s="214">
        <v>216</v>
      </c>
      <c r="E45" s="214">
        <v>210</v>
      </c>
      <c r="F45" s="214">
        <v>210</v>
      </c>
      <c r="G45" s="111">
        <v>208</v>
      </c>
      <c r="H45" s="57">
        <v>206</v>
      </c>
      <c r="I45" s="214">
        <v>202</v>
      </c>
      <c r="J45" s="214">
        <v>192</v>
      </c>
      <c r="K45" s="56">
        <v>200</v>
      </c>
      <c r="AR45">
        <v>226</v>
      </c>
    </row>
    <row r="46" spans="1:44" ht="12.75">
      <c r="A46" s="37">
        <v>35</v>
      </c>
      <c r="B46" s="55">
        <v>204</v>
      </c>
      <c r="C46" s="214">
        <v>212</v>
      </c>
      <c r="D46" s="214">
        <v>228</v>
      </c>
      <c r="E46" s="214">
        <v>202</v>
      </c>
      <c r="F46" s="214">
        <v>208</v>
      </c>
      <c r="G46" s="56">
        <v>214</v>
      </c>
      <c r="H46" s="57">
        <v>204</v>
      </c>
      <c r="I46" s="214">
        <v>204</v>
      </c>
      <c r="J46" s="214">
        <v>194</v>
      </c>
      <c r="K46" s="56">
        <v>206</v>
      </c>
      <c r="AR46">
        <v>228</v>
      </c>
    </row>
    <row r="47" spans="1:44" ht="12.75">
      <c r="A47" s="37">
        <v>36</v>
      </c>
      <c r="B47" s="55">
        <v>204</v>
      </c>
      <c r="C47" s="214">
        <v>214</v>
      </c>
      <c r="D47" s="214">
        <v>214</v>
      </c>
      <c r="E47" s="214">
        <v>208</v>
      </c>
      <c r="F47" s="214">
        <v>216</v>
      </c>
      <c r="G47" s="56">
        <v>210</v>
      </c>
      <c r="H47" s="57">
        <v>202</v>
      </c>
      <c r="I47" s="214">
        <v>206</v>
      </c>
      <c r="J47" s="214">
        <v>198</v>
      </c>
      <c r="K47" s="56">
        <v>210</v>
      </c>
      <c r="AR47">
        <v>228</v>
      </c>
    </row>
    <row r="48" spans="1:44" ht="12.75">
      <c r="A48" s="37">
        <v>37</v>
      </c>
      <c r="B48" s="55">
        <v>204</v>
      </c>
      <c r="C48" s="224">
        <v>212</v>
      </c>
      <c r="D48" s="214">
        <v>220</v>
      </c>
      <c r="E48" s="214">
        <v>208</v>
      </c>
      <c r="F48" s="214">
        <v>216</v>
      </c>
      <c r="G48" s="56">
        <v>212</v>
      </c>
      <c r="H48" s="57">
        <v>200</v>
      </c>
      <c r="I48" s="214">
        <v>208</v>
      </c>
      <c r="J48" s="214">
        <v>204</v>
      </c>
      <c r="K48" s="56">
        <v>206</v>
      </c>
      <c r="AR48">
        <v>228</v>
      </c>
    </row>
    <row r="49" spans="1:44" ht="12.75">
      <c r="A49" s="37">
        <v>38</v>
      </c>
      <c r="B49" s="55">
        <v>208</v>
      </c>
      <c r="C49" s="214">
        <v>216</v>
      </c>
      <c r="D49" s="214">
        <v>218</v>
      </c>
      <c r="E49" s="214">
        <v>202</v>
      </c>
      <c r="F49" s="214">
        <v>216</v>
      </c>
      <c r="G49" s="56">
        <v>204</v>
      </c>
      <c r="H49" s="57">
        <v>204</v>
      </c>
      <c r="I49" s="214">
        <v>200</v>
      </c>
      <c r="J49" s="214">
        <v>196</v>
      </c>
      <c r="K49" s="56">
        <v>204</v>
      </c>
      <c r="AR49">
        <v>234</v>
      </c>
    </row>
    <row r="50" spans="1:44" ht="12.75">
      <c r="A50" s="37">
        <v>39</v>
      </c>
      <c r="B50" s="55">
        <v>212</v>
      </c>
      <c r="C50" s="214">
        <v>210</v>
      </c>
      <c r="D50" s="214">
        <v>222</v>
      </c>
      <c r="E50" s="214">
        <v>210</v>
      </c>
      <c r="F50" s="214">
        <v>218</v>
      </c>
      <c r="G50" s="59">
        <v>210</v>
      </c>
      <c r="H50" s="57">
        <v>210</v>
      </c>
      <c r="I50" s="214">
        <v>202</v>
      </c>
      <c r="J50" s="214">
        <v>196</v>
      </c>
      <c r="K50" s="56">
        <v>204</v>
      </c>
      <c r="AR50">
        <v>230</v>
      </c>
    </row>
    <row r="51" spans="1:44" ht="12.75">
      <c r="A51" s="37">
        <v>40</v>
      </c>
      <c r="B51" s="55">
        <v>206</v>
      </c>
      <c r="C51" s="214">
        <v>206</v>
      </c>
      <c r="D51" s="214">
        <v>214</v>
      </c>
      <c r="E51" s="214">
        <v>202</v>
      </c>
      <c r="F51" s="214">
        <v>216</v>
      </c>
      <c r="G51" s="56">
        <v>212</v>
      </c>
      <c r="H51" s="57">
        <v>204</v>
      </c>
      <c r="I51" s="214">
        <v>200</v>
      </c>
      <c r="J51" s="214">
        <v>194</v>
      </c>
      <c r="K51" s="56">
        <v>200</v>
      </c>
      <c r="AR51">
        <v>232</v>
      </c>
    </row>
    <row r="52" spans="1:44" ht="12.75">
      <c r="A52" s="37">
        <v>41</v>
      </c>
      <c r="B52" s="55">
        <v>206</v>
      </c>
      <c r="C52" s="214">
        <v>216</v>
      </c>
      <c r="D52" s="214">
        <v>218</v>
      </c>
      <c r="E52" s="214">
        <v>206</v>
      </c>
      <c r="F52" s="214">
        <v>214</v>
      </c>
      <c r="G52" s="56">
        <v>214</v>
      </c>
      <c r="H52" s="57">
        <v>208</v>
      </c>
      <c r="I52" s="214">
        <v>208</v>
      </c>
      <c r="J52" s="214">
        <v>198</v>
      </c>
      <c r="K52" s="56">
        <v>202</v>
      </c>
      <c r="AR52">
        <v>232</v>
      </c>
    </row>
    <row r="53" spans="1:44" ht="12.75">
      <c r="A53" s="37">
        <v>42</v>
      </c>
      <c r="B53" s="55">
        <v>204</v>
      </c>
      <c r="C53" s="214">
        <v>214</v>
      </c>
      <c r="D53" s="214">
        <v>218</v>
      </c>
      <c r="E53" s="214">
        <v>208</v>
      </c>
      <c r="F53" s="214">
        <v>214</v>
      </c>
      <c r="G53" s="56">
        <v>214</v>
      </c>
      <c r="H53" s="57">
        <v>204</v>
      </c>
      <c r="I53" s="214">
        <v>206</v>
      </c>
      <c r="J53" s="214">
        <v>196</v>
      </c>
      <c r="K53" s="56">
        <v>200</v>
      </c>
      <c r="AR53">
        <v>226</v>
      </c>
    </row>
    <row r="54" spans="1:44" ht="12.75">
      <c r="A54" s="37">
        <v>43</v>
      </c>
      <c r="B54" s="55">
        <v>204</v>
      </c>
      <c r="C54" s="214">
        <v>216</v>
      </c>
      <c r="D54" s="214">
        <v>212</v>
      </c>
      <c r="E54" s="214">
        <v>204</v>
      </c>
      <c r="F54" s="214">
        <v>214</v>
      </c>
      <c r="G54" s="56">
        <v>210</v>
      </c>
      <c r="H54" s="57">
        <v>204</v>
      </c>
      <c r="I54" s="214">
        <v>196</v>
      </c>
      <c r="J54" s="214">
        <v>192</v>
      </c>
      <c r="K54" s="56">
        <v>200</v>
      </c>
      <c r="AR54">
        <v>228</v>
      </c>
    </row>
    <row r="55" spans="1:11" ht="12.75">
      <c r="A55" s="37">
        <v>44</v>
      </c>
      <c r="B55" s="55">
        <v>202</v>
      </c>
      <c r="C55" s="214">
        <v>216</v>
      </c>
      <c r="D55" s="214">
        <v>214</v>
      </c>
      <c r="E55" s="214">
        <v>206</v>
      </c>
      <c r="F55" s="214">
        <v>212</v>
      </c>
      <c r="G55" s="56">
        <v>216</v>
      </c>
      <c r="H55" s="57">
        <v>206</v>
      </c>
      <c r="I55" s="214">
        <v>198</v>
      </c>
      <c r="J55" s="214">
        <v>198</v>
      </c>
      <c r="K55" s="56">
        <v>204</v>
      </c>
    </row>
    <row r="56" spans="1:11" ht="12.75">
      <c r="A56" s="37">
        <v>45</v>
      </c>
      <c r="B56" s="55">
        <v>206</v>
      </c>
      <c r="C56" s="214">
        <v>208</v>
      </c>
      <c r="D56" s="215">
        <v>216</v>
      </c>
      <c r="E56" s="214">
        <v>204</v>
      </c>
      <c r="F56" s="214">
        <v>214</v>
      </c>
      <c r="G56" s="56">
        <v>218</v>
      </c>
      <c r="H56" s="110">
        <v>200</v>
      </c>
      <c r="I56" s="214">
        <v>202</v>
      </c>
      <c r="J56" s="215">
        <v>194</v>
      </c>
      <c r="K56" s="56">
        <v>200</v>
      </c>
    </row>
    <row r="57" spans="1:11" ht="12.75">
      <c r="A57" s="37">
        <v>46</v>
      </c>
      <c r="B57" s="55">
        <v>202</v>
      </c>
      <c r="C57" s="214">
        <v>210</v>
      </c>
      <c r="D57" s="214">
        <v>210</v>
      </c>
      <c r="E57" s="214">
        <v>206</v>
      </c>
      <c r="F57" s="214">
        <v>212</v>
      </c>
      <c r="G57" s="56">
        <v>214</v>
      </c>
      <c r="H57" s="57">
        <v>200</v>
      </c>
      <c r="I57" s="214">
        <v>200</v>
      </c>
      <c r="J57" s="214">
        <v>200</v>
      </c>
      <c r="K57" s="56">
        <v>204</v>
      </c>
    </row>
    <row r="58" spans="1:11" ht="12.75">
      <c r="A58" s="37">
        <v>47</v>
      </c>
      <c r="B58" s="55">
        <v>200</v>
      </c>
      <c r="C58" s="214">
        <v>214</v>
      </c>
      <c r="D58" s="214">
        <v>218</v>
      </c>
      <c r="E58" s="214">
        <v>206</v>
      </c>
      <c r="F58" s="214">
        <v>216</v>
      </c>
      <c r="G58" s="56">
        <v>218</v>
      </c>
      <c r="H58" s="57">
        <v>200</v>
      </c>
      <c r="I58" s="214">
        <v>204</v>
      </c>
      <c r="J58" s="214">
        <v>204</v>
      </c>
      <c r="K58" s="56">
        <v>200</v>
      </c>
    </row>
    <row r="59" spans="1:11" ht="12.75">
      <c r="A59" s="37">
        <v>48</v>
      </c>
      <c r="B59" s="55">
        <v>202</v>
      </c>
      <c r="C59" s="214">
        <v>220</v>
      </c>
      <c r="D59" s="214">
        <v>226</v>
      </c>
      <c r="E59" s="214">
        <v>212</v>
      </c>
      <c r="F59" s="214">
        <v>204</v>
      </c>
      <c r="G59" s="56">
        <v>224</v>
      </c>
      <c r="H59" s="57">
        <v>212</v>
      </c>
      <c r="I59" s="214">
        <v>210</v>
      </c>
      <c r="J59" s="214">
        <v>200</v>
      </c>
      <c r="K59" s="56">
        <v>214</v>
      </c>
    </row>
    <row r="60" spans="1:11" ht="12.75">
      <c r="A60" s="37">
        <v>49</v>
      </c>
      <c r="B60" s="55">
        <v>210</v>
      </c>
      <c r="C60" s="214">
        <v>220</v>
      </c>
      <c r="D60" s="214">
        <v>220</v>
      </c>
      <c r="E60" s="214">
        <v>202</v>
      </c>
      <c r="F60" s="214">
        <v>226</v>
      </c>
      <c r="G60" s="56">
        <v>218</v>
      </c>
      <c r="H60" s="57">
        <v>212</v>
      </c>
      <c r="I60" s="214">
        <v>214</v>
      </c>
      <c r="J60" s="214">
        <v>202</v>
      </c>
      <c r="K60" s="56">
        <v>210</v>
      </c>
    </row>
    <row r="61" spans="1:11" ht="12.75">
      <c r="A61" s="37">
        <v>50</v>
      </c>
      <c r="B61" s="55">
        <v>198</v>
      </c>
      <c r="C61" s="214">
        <v>206</v>
      </c>
      <c r="D61" s="214">
        <v>222</v>
      </c>
      <c r="E61" s="214">
        <v>208</v>
      </c>
      <c r="F61" s="214">
        <v>220</v>
      </c>
      <c r="G61" s="56">
        <v>222</v>
      </c>
      <c r="H61" s="57">
        <v>204</v>
      </c>
      <c r="I61" s="214">
        <v>208</v>
      </c>
      <c r="J61" s="214">
        <v>200</v>
      </c>
      <c r="K61" s="56">
        <v>212</v>
      </c>
    </row>
    <row r="62" spans="1:11" ht="12.75">
      <c r="A62" s="37">
        <v>51</v>
      </c>
      <c r="B62" s="55">
        <v>196</v>
      </c>
      <c r="C62" s="214">
        <v>206</v>
      </c>
      <c r="D62" s="214">
        <v>218</v>
      </c>
      <c r="E62" s="214">
        <v>208</v>
      </c>
      <c r="F62" s="224">
        <v>222</v>
      </c>
      <c r="G62" s="56">
        <v>220</v>
      </c>
      <c r="H62" s="57">
        <v>196</v>
      </c>
      <c r="I62" s="214">
        <v>210</v>
      </c>
      <c r="J62" s="214">
        <v>200</v>
      </c>
      <c r="K62" s="56">
        <v>204</v>
      </c>
    </row>
    <row r="63" spans="1:11" ht="12.75">
      <c r="A63" s="37">
        <v>52</v>
      </c>
      <c r="B63" s="55">
        <v>192</v>
      </c>
      <c r="C63" s="214">
        <v>208</v>
      </c>
      <c r="D63" s="214">
        <v>214</v>
      </c>
      <c r="E63" s="214">
        <v>218</v>
      </c>
      <c r="F63" s="214">
        <v>220</v>
      </c>
      <c r="G63" s="56">
        <v>222</v>
      </c>
      <c r="H63" s="57">
        <v>204</v>
      </c>
      <c r="I63" s="214">
        <v>208</v>
      </c>
      <c r="J63" s="214">
        <v>200</v>
      </c>
      <c r="K63" s="56">
        <v>208</v>
      </c>
    </row>
    <row r="64" spans="1:11" ht="12.75">
      <c r="A64" s="37">
        <v>53</v>
      </c>
      <c r="B64" s="55">
        <v>196</v>
      </c>
      <c r="C64" s="214">
        <v>202</v>
      </c>
      <c r="D64" s="214">
        <v>210</v>
      </c>
      <c r="E64" s="214">
        <v>206</v>
      </c>
      <c r="F64" s="214">
        <v>220</v>
      </c>
      <c r="G64" s="56">
        <v>218</v>
      </c>
      <c r="H64" s="57">
        <v>206</v>
      </c>
      <c r="I64" s="214">
        <v>210</v>
      </c>
      <c r="J64" s="214">
        <v>200</v>
      </c>
      <c r="K64" s="56">
        <v>212</v>
      </c>
    </row>
    <row r="65" spans="1:11" ht="12.75">
      <c r="A65" s="37">
        <v>54</v>
      </c>
      <c r="B65" s="55">
        <v>192</v>
      </c>
      <c r="C65" s="214">
        <v>200</v>
      </c>
      <c r="D65" s="214">
        <v>216</v>
      </c>
      <c r="E65" s="214">
        <v>208</v>
      </c>
      <c r="F65" s="214">
        <v>218</v>
      </c>
      <c r="G65" s="56">
        <v>222</v>
      </c>
      <c r="H65" s="57">
        <v>208</v>
      </c>
      <c r="I65" s="214">
        <v>208</v>
      </c>
      <c r="J65" s="214">
        <v>204</v>
      </c>
      <c r="K65" s="56">
        <v>206</v>
      </c>
    </row>
    <row r="66" spans="1:11" ht="12.75">
      <c r="A66" s="37">
        <v>55</v>
      </c>
      <c r="B66" s="55">
        <v>204</v>
      </c>
      <c r="C66" s="214">
        <v>202</v>
      </c>
      <c r="D66" s="214">
        <v>214</v>
      </c>
      <c r="E66" s="214">
        <v>208</v>
      </c>
      <c r="F66" s="214">
        <v>220</v>
      </c>
      <c r="G66" s="56">
        <v>216</v>
      </c>
      <c r="H66" s="57">
        <v>202</v>
      </c>
      <c r="I66" s="214">
        <v>202</v>
      </c>
      <c r="J66" s="214">
        <v>202</v>
      </c>
      <c r="K66" s="56">
        <v>204</v>
      </c>
    </row>
    <row r="67" spans="1:11" ht="12.75">
      <c r="A67" s="37">
        <v>56</v>
      </c>
      <c r="B67" s="55">
        <v>194</v>
      </c>
      <c r="C67" s="214">
        <v>192</v>
      </c>
      <c r="D67" s="214">
        <v>216</v>
      </c>
      <c r="E67" s="224">
        <v>212</v>
      </c>
      <c r="F67" s="214">
        <v>226</v>
      </c>
      <c r="G67" s="56">
        <v>226</v>
      </c>
      <c r="H67" s="57">
        <v>200</v>
      </c>
      <c r="I67" s="214">
        <v>200</v>
      </c>
      <c r="J67" s="214">
        <v>194</v>
      </c>
      <c r="K67" s="56">
        <v>208</v>
      </c>
    </row>
    <row r="68" spans="1:11" ht="12.75">
      <c r="A68" s="37">
        <v>57</v>
      </c>
      <c r="B68" s="55">
        <v>190</v>
      </c>
      <c r="C68" s="214">
        <v>182</v>
      </c>
      <c r="D68" s="214">
        <v>186</v>
      </c>
      <c r="E68" s="214">
        <v>212</v>
      </c>
      <c r="F68" s="214">
        <v>224</v>
      </c>
      <c r="G68" s="56">
        <v>218</v>
      </c>
      <c r="H68" s="57">
        <v>202</v>
      </c>
      <c r="I68" s="214">
        <v>202</v>
      </c>
      <c r="J68" s="214">
        <v>198</v>
      </c>
      <c r="K68" s="56">
        <v>204</v>
      </c>
    </row>
    <row r="69" spans="1:11" ht="12.75">
      <c r="A69" s="37">
        <v>58</v>
      </c>
      <c r="B69" s="55">
        <v>204</v>
      </c>
      <c r="C69" s="214">
        <v>200</v>
      </c>
      <c r="D69" s="214">
        <v>192</v>
      </c>
      <c r="E69" s="214">
        <v>210</v>
      </c>
      <c r="F69" s="214">
        <v>224</v>
      </c>
      <c r="G69" s="56">
        <v>220</v>
      </c>
      <c r="H69" s="57">
        <v>202</v>
      </c>
      <c r="I69" s="214">
        <v>202</v>
      </c>
      <c r="J69" s="214">
        <v>202</v>
      </c>
      <c r="K69" s="56">
        <v>210</v>
      </c>
    </row>
    <row r="70" spans="1:11" ht="12.75">
      <c r="A70" s="37">
        <v>59</v>
      </c>
      <c r="B70" s="55">
        <v>206</v>
      </c>
      <c r="C70" s="214">
        <v>198</v>
      </c>
      <c r="D70" s="214">
        <v>198</v>
      </c>
      <c r="E70" s="214">
        <v>214</v>
      </c>
      <c r="F70" s="214">
        <v>226</v>
      </c>
      <c r="G70" s="56">
        <v>218</v>
      </c>
      <c r="H70" s="57">
        <v>202</v>
      </c>
      <c r="I70" s="214">
        <v>202</v>
      </c>
      <c r="J70" s="214">
        <v>192</v>
      </c>
      <c r="K70" s="56">
        <v>206</v>
      </c>
    </row>
    <row r="71" spans="1:11" ht="12.75">
      <c r="A71" s="37">
        <v>60</v>
      </c>
      <c r="B71" s="55">
        <v>202</v>
      </c>
      <c r="C71" s="214">
        <v>194</v>
      </c>
      <c r="D71" s="214">
        <v>190</v>
      </c>
      <c r="E71" s="214">
        <v>212</v>
      </c>
      <c r="F71" s="214">
        <v>216</v>
      </c>
      <c r="G71" s="56">
        <v>220</v>
      </c>
      <c r="H71" s="57">
        <v>208</v>
      </c>
      <c r="I71" s="214">
        <v>208</v>
      </c>
      <c r="J71" s="214">
        <v>190</v>
      </c>
      <c r="K71" s="56">
        <v>214</v>
      </c>
    </row>
    <row r="72" spans="1:11" ht="12.75">
      <c r="A72" s="37">
        <v>61</v>
      </c>
      <c r="B72" s="55">
        <v>204</v>
      </c>
      <c r="C72" s="214">
        <v>200</v>
      </c>
      <c r="D72" s="214">
        <v>184</v>
      </c>
      <c r="E72" s="214">
        <v>214</v>
      </c>
      <c r="F72" s="214">
        <v>220</v>
      </c>
      <c r="G72" s="56">
        <v>218</v>
      </c>
      <c r="H72" s="57">
        <v>204</v>
      </c>
      <c r="I72" s="214">
        <v>204</v>
      </c>
      <c r="J72" s="214">
        <v>200</v>
      </c>
      <c r="K72" s="56">
        <v>210</v>
      </c>
    </row>
    <row r="73" spans="1:11" ht="12.75">
      <c r="A73" s="37">
        <v>62</v>
      </c>
      <c r="B73" s="55">
        <v>206</v>
      </c>
      <c r="C73" s="214">
        <v>202</v>
      </c>
      <c r="D73" s="214">
        <v>200</v>
      </c>
      <c r="E73" s="214">
        <v>208</v>
      </c>
      <c r="F73" s="214">
        <v>224</v>
      </c>
      <c r="G73" s="56">
        <v>222</v>
      </c>
      <c r="H73" s="57">
        <v>206</v>
      </c>
      <c r="I73" s="214">
        <v>206</v>
      </c>
      <c r="J73" s="214">
        <v>198</v>
      </c>
      <c r="K73" s="56">
        <v>206</v>
      </c>
    </row>
    <row r="74" spans="1:11" ht="13.5" thickBot="1">
      <c r="A74" s="39">
        <v>63</v>
      </c>
      <c r="B74" s="55">
        <v>206</v>
      </c>
      <c r="C74" s="216">
        <v>200</v>
      </c>
      <c r="D74" s="216">
        <v>196</v>
      </c>
      <c r="E74" s="214">
        <v>214</v>
      </c>
      <c r="F74" s="214">
        <v>216</v>
      </c>
      <c r="G74" s="56">
        <v>220</v>
      </c>
      <c r="H74" s="223">
        <v>208</v>
      </c>
      <c r="I74" s="216">
        <v>208</v>
      </c>
      <c r="J74" s="216">
        <v>196</v>
      </c>
      <c r="K74" s="219">
        <v>210</v>
      </c>
    </row>
    <row r="75" spans="1:11" ht="14.25" thickBot="1" thickTop="1">
      <c r="A75" s="89"/>
      <c r="B75" s="220"/>
      <c r="C75" s="213"/>
      <c r="D75" s="213"/>
      <c r="E75" s="213"/>
      <c r="F75" s="213"/>
      <c r="G75" s="221"/>
      <c r="H75" s="213"/>
      <c r="I75" s="213"/>
      <c r="J75" s="213"/>
      <c r="K75" s="221"/>
    </row>
    <row r="76" spans="1:11" ht="13.5" thickBot="1">
      <c r="A76" s="93" t="s">
        <v>17</v>
      </c>
      <c r="B76" s="90" t="s">
        <v>35</v>
      </c>
      <c r="C76" s="98" t="s">
        <v>36</v>
      </c>
      <c r="D76" s="91" t="s">
        <v>37</v>
      </c>
      <c r="E76" s="92" t="s">
        <v>38</v>
      </c>
      <c r="F76" s="90" t="s">
        <v>35</v>
      </c>
      <c r="G76" s="98" t="s">
        <v>36</v>
      </c>
      <c r="H76" s="91" t="s">
        <v>37</v>
      </c>
      <c r="I76" s="92" t="s">
        <v>38</v>
      </c>
      <c r="J76" s="91" t="s">
        <v>37</v>
      </c>
      <c r="K76" s="92" t="s">
        <v>38</v>
      </c>
    </row>
    <row r="77" spans="1:11" ht="12.75">
      <c r="A77" s="94" t="s">
        <v>14</v>
      </c>
      <c r="B77" s="100">
        <f aca="true" t="shared" si="1" ref="B77:K77">AVERAGE(B11:B74)</f>
        <v>209.3125</v>
      </c>
      <c r="C77" s="101">
        <f t="shared" si="1"/>
        <v>214.59375</v>
      </c>
      <c r="D77" s="102">
        <f t="shared" si="1"/>
        <v>218.1875</v>
      </c>
      <c r="E77" s="101">
        <f t="shared" si="1"/>
        <v>211.25</v>
      </c>
      <c r="F77" s="100">
        <f t="shared" si="1"/>
        <v>220.9375</v>
      </c>
      <c r="G77" s="101">
        <f t="shared" si="1"/>
        <v>219.5</v>
      </c>
      <c r="H77" s="102">
        <f t="shared" si="1"/>
        <v>207.28125</v>
      </c>
      <c r="I77" s="101">
        <f t="shared" si="1"/>
        <v>207.53125</v>
      </c>
      <c r="J77" s="102">
        <f t="shared" si="1"/>
        <v>202.375</v>
      </c>
      <c r="K77" s="101">
        <f t="shared" si="1"/>
        <v>208.40625</v>
      </c>
    </row>
    <row r="78" spans="1:11" ht="12.75">
      <c r="A78" s="95" t="s">
        <v>10</v>
      </c>
      <c r="B78" s="103">
        <f aca="true" t="shared" si="2" ref="B78:K78">STDEV(B11:B74)</f>
        <v>9.576550394600211</v>
      </c>
      <c r="C78" s="104">
        <f t="shared" si="2"/>
        <v>10.90029670485938</v>
      </c>
      <c r="D78" s="105">
        <f t="shared" si="2"/>
        <v>11.561944967373414</v>
      </c>
      <c r="E78" s="104">
        <f t="shared" si="2"/>
        <v>5.936168397046637</v>
      </c>
      <c r="F78" s="103">
        <f t="shared" si="2"/>
        <v>8.387206811283367</v>
      </c>
      <c r="G78" s="104">
        <f t="shared" si="2"/>
        <v>7.984111205765595</v>
      </c>
      <c r="H78" s="105">
        <f t="shared" si="2"/>
        <v>5.924039671689077</v>
      </c>
      <c r="I78" s="104">
        <f t="shared" si="2"/>
        <v>6.371984191732002</v>
      </c>
      <c r="J78" s="105">
        <f t="shared" si="2"/>
        <v>6.5404722901161945</v>
      </c>
      <c r="K78" s="104">
        <f t="shared" si="2"/>
        <v>6.184257407525958</v>
      </c>
    </row>
    <row r="79" spans="1:11" ht="12.75">
      <c r="A79" s="96" t="s">
        <v>15</v>
      </c>
      <c r="B79" s="106">
        <f aca="true" t="shared" si="3" ref="B79:K79">MAX(B11:B74)</f>
        <v>232</v>
      </c>
      <c r="C79" s="107">
        <f t="shared" si="3"/>
        <v>234</v>
      </c>
      <c r="D79" s="108">
        <f t="shared" si="3"/>
        <v>234</v>
      </c>
      <c r="E79" s="107">
        <f t="shared" si="3"/>
        <v>226</v>
      </c>
      <c r="F79" s="106">
        <f t="shared" si="3"/>
        <v>242</v>
      </c>
      <c r="G79" s="107">
        <f t="shared" si="3"/>
        <v>240</v>
      </c>
      <c r="H79" s="108">
        <f t="shared" si="3"/>
        <v>220</v>
      </c>
      <c r="I79" s="107">
        <f t="shared" si="3"/>
        <v>226</v>
      </c>
      <c r="J79" s="108">
        <f t="shared" si="3"/>
        <v>218</v>
      </c>
      <c r="K79" s="107">
        <f t="shared" si="3"/>
        <v>226</v>
      </c>
    </row>
    <row r="80" spans="1:11" ht="13.5" thickBot="1">
      <c r="A80" s="97" t="s">
        <v>16</v>
      </c>
      <c r="B80" s="115">
        <f aca="true" t="shared" si="4" ref="B80:K80">MIN(B11:B74)</f>
        <v>190</v>
      </c>
      <c r="C80" s="116">
        <f t="shared" si="4"/>
        <v>182</v>
      </c>
      <c r="D80" s="117">
        <f t="shared" si="4"/>
        <v>184</v>
      </c>
      <c r="E80" s="116">
        <f t="shared" si="4"/>
        <v>202</v>
      </c>
      <c r="F80" s="115">
        <f t="shared" si="4"/>
        <v>204</v>
      </c>
      <c r="G80" s="116">
        <f t="shared" si="4"/>
        <v>204</v>
      </c>
      <c r="H80" s="117">
        <f t="shared" si="4"/>
        <v>192</v>
      </c>
      <c r="I80" s="116">
        <f t="shared" si="4"/>
        <v>196</v>
      </c>
      <c r="J80" s="117">
        <f t="shared" si="4"/>
        <v>190</v>
      </c>
      <c r="K80" s="116">
        <f t="shared" si="4"/>
        <v>200</v>
      </c>
    </row>
    <row r="81" spans="1:11" ht="13.5" thickBot="1">
      <c r="A81" s="99" t="s">
        <v>9</v>
      </c>
      <c r="B81" s="255" t="s">
        <v>53</v>
      </c>
      <c r="C81" s="256"/>
      <c r="D81" s="255" t="s">
        <v>52</v>
      </c>
      <c r="E81" s="256"/>
      <c r="F81" s="255" t="s">
        <v>53</v>
      </c>
      <c r="G81" s="256"/>
      <c r="H81" s="255" t="s">
        <v>52</v>
      </c>
      <c r="I81" s="256"/>
      <c r="J81" s="255" t="s">
        <v>52</v>
      </c>
      <c r="K81" s="256"/>
    </row>
  </sheetData>
  <mergeCells count="7">
    <mergeCell ref="B9:K9"/>
    <mergeCell ref="B8:E8"/>
    <mergeCell ref="J81:K81"/>
    <mergeCell ref="B81:C81"/>
    <mergeCell ref="D81:E81"/>
    <mergeCell ref="F81:G81"/>
    <mergeCell ref="H81:I8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2004-11-28T18:32:09Z</dcterms:modified>
  <cp:category/>
  <cp:version/>
  <cp:contentType/>
  <cp:contentStatus/>
</cp:coreProperties>
</file>