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0"/>
  </bookViews>
  <sheets>
    <sheet name="Panel" sheetId="1" r:id="rId1"/>
    <sheet name="Modul" sheetId="2" r:id="rId2"/>
    <sheet name="Tabelle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Iuri Bagaturia</author>
  </authors>
  <commentList>
    <comment ref="B12" authorId="0">
      <text>
        <r>
          <rPr>
            <b/>
            <sz val="8"/>
            <rFont val="Tahoma"/>
            <family val="0"/>
          </rPr>
          <t>Iuri Bagaturia:</t>
        </r>
        <r>
          <rPr>
            <sz val="8"/>
            <rFont val="Tahoma"/>
            <family val="0"/>
          </rPr>
          <t xml:space="preserve">
Ic&gt;110 nA</t>
        </r>
      </text>
    </comment>
  </commentList>
</comments>
</file>

<file path=xl/sharedStrings.xml><?xml version="1.0" encoding="utf-8"?>
<sst xmlns="http://schemas.openxmlformats.org/spreadsheetml/2006/main" count="162" uniqueCount="67">
  <si>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</si>
  <si>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</si>
  <si>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</si>
  <si>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</si>
  <si>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</si>
  <si>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</si>
  <si>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</si>
  <si>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</si>
  <si>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</si>
  <si>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</si>
  <si>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</si>
  <si>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</si>
  <si>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</si>
  <si>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</si>
  <si>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</si>
  <si>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</si>
  <si>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</si>
  <si>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</si>
  <si>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</si>
  <si>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</si>
  <si>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</si>
  <si>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</si>
  <si>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</si>
  <si>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</si>
  <si>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</si>
  <si>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</si>
  <si>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</si>
  <si>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r>
      <t xml:space="preserve">X , </t>
    </r>
    <r>
      <rPr>
        <i/>
        <sz val="9"/>
        <rFont val="Arial"/>
        <family val="2"/>
      </rPr>
      <t>cm</t>
    </r>
  </si>
  <si>
    <r>
      <t xml:space="preserve">Ph </t>
    </r>
    <r>
      <rPr>
        <i/>
        <sz val="9"/>
        <rFont val="Arial"/>
        <family val="2"/>
      </rPr>
      <t>, mV</t>
    </r>
  </si>
  <si>
    <r>
      <t>Ph</t>
    </r>
    <r>
      <rPr>
        <i/>
        <sz val="9"/>
        <rFont val="Arial"/>
        <family val="2"/>
      </rPr>
      <t xml:space="preserve"> , mV</t>
    </r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</si>
  <si>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</si>
  <si>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</si>
  <si>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</si>
  <si>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</si>
  <si>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</si>
  <si>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>AL-126.5</t>
  </si>
  <si>
    <t xml:space="preserve">AU-126,5 </t>
  </si>
  <si>
    <t xml:space="preserve">BL-126,5 </t>
  </si>
  <si>
    <t xml:space="preserve">BU-126,5 </t>
  </si>
  <si>
    <t xml:space="preserve">repl. Str. </t>
  </si>
  <si>
    <t>1520 V</t>
  </si>
  <si>
    <t>AU-</t>
  </si>
  <si>
    <t>BL-</t>
  </si>
  <si>
    <t>Time , sec</t>
  </si>
  <si>
    <t>dP , mb</t>
  </si>
  <si>
    <r>
      <t xml:space="preserve">dP/dt </t>
    </r>
    <r>
      <rPr>
        <i/>
        <sz val="8"/>
        <rFont val="Arial"/>
        <family val="2"/>
      </rPr>
      <t>mbar/min</t>
    </r>
  </si>
  <si>
    <r>
      <t>AL</t>
    </r>
    <r>
      <rPr>
        <sz val="7"/>
        <rFont val="Arial"/>
        <family val="2"/>
      </rPr>
      <t>-126.5 cm</t>
    </r>
  </si>
  <si>
    <r>
      <t>AU-</t>
    </r>
    <r>
      <rPr>
        <sz val="7"/>
        <rFont val="Arial"/>
        <family val="2"/>
      </rPr>
      <t>126,5 cm</t>
    </r>
  </si>
  <si>
    <r>
      <t>BL</t>
    </r>
    <r>
      <rPr>
        <sz val="7"/>
        <rFont val="Arial"/>
        <family val="2"/>
      </rPr>
      <t>-126,5 cm</t>
    </r>
  </si>
  <si>
    <r>
      <t>BU</t>
    </r>
    <r>
      <rPr>
        <sz val="7"/>
        <rFont val="Arial"/>
        <family val="2"/>
      </rPr>
      <t>-126,5 cm</t>
    </r>
  </si>
  <si>
    <t>AL-</t>
  </si>
  <si>
    <t>BU_</t>
  </si>
  <si>
    <t>FM_Hd_09</t>
  </si>
  <si>
    <t>A015</t>
  </si>
  <si>
    <t>A_015</t>
  </si>
  <si>
    <t>MODULE   FM_Hd_09</t>
  </si>
  <si>
    <t>MODULE    FM_Hd_09</t>
  </si>
  <si>
    <t>B173</t>
  </si>
  <si>
    <t>w</t>
  </si>
  <si>
    <t>dP/dt</t>
  </si>
  <si>
    <t>B_173</t>
  </si>
  <si>
    <t>AL, 1,6 kV</t>
  </si>
  <si>
    <t>BL, 1.60</t>
  </si>
  <si>
    <t>BL, 1,4</t>
  </si>
  <si>
    <t>BL, 1.50</t>
  </si>
  <si>
    <t>BL, 1.65</t>
  </si>
  <si>
    <t>Dark Pulse Rate , Hz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</si>
</sst>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5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sz val="10.25"/>
      <name val="Arial"/>
      <family val="0"/>
    </font>
    <font>
      <sz val="10.5"/>
      <name val="Arial"/>
      <family val="0"/>
    </font>
    <font>
      <b/>
      <sz val="8.25"/>
      <name val="Arial"/>
      <family val="2"/>
    </font>
    <font>
      <sz val="7.25"/>
      <name val="Arial"/>
      <family val="2"/>
    </font>
    <font>
      <b/>
      <sz val="8"/>
      <color indexed="16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i/>
      <sz val="11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vertAlign val="subscript"/>
      <sz val="8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vertAlign val="superscript"/>
      <sz val="12"/>
      <name val="Arial"/>
      <family val="2"/>
    </font>
    <font>
      <vertAlign val="superscript"/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6.75"/>
      <name val="Arial"/>
      <family val="2"/>
    </font>
    <font>
      <sz val="6.75"/>
      <name val="Arial"/>
      <family val="2"/>
    </font>
    <font>
      <b/>
      <sz val="8.75"/>
      <name val="Arial"/>
      <family val="2"/>
    </font>
    <font>
      <b/>
      <vertAlign val="superscript"/>
      <sz val="9.7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3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 style="hair"/>
    </border>
    <border>
      <left style="thin"/>
      <right>
        <color indexed="63"/>
      </right>
      <top style="thin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double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8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1" fontId="1" fillId="0" borderId="31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1" fontId="1" fillId="0" borderId="34" xfId="0" applyNumberFormat="1" applyFont="1" applyBorder="1" applyAlignment="1">
      <alignment horizontal="center"/>
    </xf>
    <xf numFmtId="1" fontId="1" fillId="0" borderId="35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1" fontId="1" fillId="0" borderId="37" xfId="0" applyNumberFormat="1" applyFont="1" applyFill="1" applyBorder="1" applyAlignment="1">
      <alignment horizontal="center"/>
    </xf>
    <xf numFmtId="1" fontId="1" fillId="0" borderId="38" xfId="0" applyNumberFormat="1" applyFont="1" applyFill="1" applyBorder="1" applyAlignment="1">
      <alignment horizontal="center"/>
    </xf>
    <xf numFmtId="1" fontId="1" fillId="0" borderId="36" xfId="0" applyNumberFormat="1" applyFont="1" applyBorder="1" applyAlignment="1">
      <alignment/>
    </xf>
    <xf numFmtId="1" fontId="1" fillId="0" borderId="35" xfId="0" applyNumberFormat="1" applyFont="1" applyBorder="1" applyAlignment="1">
      <alignment/>
    </xf>
    <xf numFmtId="1" fontId="1" fillId="0" borderId="39" xfId="0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43" xfId="0" applyFont="1" applyFill="1" applyBorder="1" applyAlignment="1">
      <alignment/>
    </xf>
    <xf numFmtId="0" fontId="22" fillId="2" borderId="44" xfId="0" applyFont="1" applyFill="1" applyBorder="1" applyAlignment="1">
      <alignment horizontal="center"/>
    </xf>
    <xf numFmtId="0" fontId="22" fillId="2" borderId="45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24" fillId="3" borderId="48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24" fillId="3" borderId="50" xfId="0" applyFont="1" applyFill="1" applyBorder="1" applyAlignment="1">
      <alignment horizontal="center"/>
    </xf>
    <xf numFmtId="0" fontId="18" fillId="4" borderId="51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7" fillId="4" borderId="53" xfId="0" applyFont="1" applyFill="1" applyBorder="1" applyAlignment="1">
      <alignment horizontal="center" vertical="center"/>
    </xf>
    <xf numFmtId="0" fontId="17" fillId="4" borderId="47" xfId="0" applyFont="1" applyFill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0" fillId="0" borderId="58" xfId="0" applyBorder="1" applyAlignment="1">
      <alignment/>
    </xf>
    <xf numFmtId="0" fontId="24" fillId="0" borderId="5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3" borderId="60" xfId="0" applyFont="1" applyFill="1" applyBorder="1" applyAlignment="1">
      <alignment horizontal="center"/>
    </xf>
    <xf numFmtId="0" fontId="21" fillId="3" borderId="61" xfId="0" applyFont="1" applyFill="1" applyBorder="1" applyAlignment="1">
      <alignment horizontal="center"/>
    </xf>
    <xf numFmtId="0" fontId="8" fillId="3" borderId="62" xfId="0" applyFont="1" applyFill="1" applyBorder="1" applyAlignment="1">
      <alignment horizontal="center"/>
    </xf>
    <xf numFmtId="0" fontId="8" fillId="3" borderId="63" xfId="0" applyFont="1" applyFill="1" applyBorder="1" applyAlignment="1">
      <alignment horizontal="center"/>
    </xf>
    <xf numFmtId="0" fontId="24" fillId="0" borderId="64" xfId="0" applyFont="1" applyBorder="1" applyAlignment="1">
      <alignment horizontal="center" vertical="center"/>
    </xf>
    <xf numFmtId="0" fontId="17" fillId="4" borderId="59" xfId="0" applyFont="1" applyFill="1" applyBorder="1" applyAlignment="1">
      <alignment horizontal="center" vertical="center"/>
    </xf>
    <xf numFmtId="165" fontId="35" fillId="2" borderId="65" xfId="0" applyNumberFormat="1" applyFont="1" applyFill="1" applyBorder="1" applyAlignment="1">
      <alignment horizontal="center"/>
    </xf>
    <xf numFmtId="165" fontId="35" fillId="2" borderId="66" xfId="0" applyNumberFormat="1" applyFont="1" applyFill="1" applyBorder="1" applyAlignment="1">
      <alignment horizontal="center"/>
    </xf>
    <xf numFmtId="165" fontId="35" fillId="2" borderId="6" xfId="0" applyNumberFormat="1" applyFont="1" applyFill="1" applyBorder="1" applyAlignment="1">
      <alignment horizontal="center"/>
    </xf>
    <xf numFmtId="165" fontId="35" fillId="2" borderId="67" xfId="0" applyNumberFormat="1" applyFont="1" applyFill="1" applyBorder="1" applyAlignment="1">
      <alignment horizontal="center"/>
    </xf>
    <xf numFmtId="165" fontId="35" fillId="2" borderId="68" xfId="0" applyNumberFormat="1" applyFont="1" applyFill="1" applyBorder="1" applyAlignment="1">
      <alignment horizontal="center"/>
    </xf>
    <xf numFmtId="165" fontId="35" fillId="2" borderId="8" xfId="0" applyNumberFormat="1" applyFont="1" applyFill="1" applyBorder="1" applyAlignment="1">
      <alignment horizontal="center"/>
    </xf>
    <xf numFmtId="165" fontId="35" fillId="2" borderId="69" xfId="0" applyNumberFormat="1" applyFont="1" applyFill="1" applyBorder="1" applyAlignment="1">
      <alignment horizontal="center"/>
    </xf>
    <xf numFmtId="165" fontId="35" fillId="2" borderId="70" xfId="0" applyNumberFormat="1" applyFont="1" applyFill="1" applyBorder="1" applyAlignment="1">
      <alignment horizontal="center"/>
    </xf>
    <xf numFmtId="165" fontId="35" fillId="2" borderId="10" xfId="0" applyNumberFormat="1" applyFont="1" applyFill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1" fontId="1" fillId="0" borderId="36" xfId="0" applyNumberFormat="1" applyFont="1" applyFill="1" applyBorder="1" applyAlignment="1">
      <alignment horizontal="center"/>
    </xf>
    <xf numFmtId="1" fontId="1" fillId="0" borderId="35" xfId="0" applyNumberFormat="1" applyFont="1" applyFill="1" applyBorder="1" applyAlignment="1">
      <alignment horizontal="center"/>
    </xf>
    <xf numFmtId="0" fontId="8" fillId="0" borderId="59" xfId="0" applyFont="1" applyFill="1" applyBorder="1" applyAlignment="1">
      <alignment horizontal="center"/>
    </xf>
    <xf numFmtId="0" fontId="8" fillId="3" borderId="71" xfId="0" applyFont="1" applyFill="1" applyBorder="1" applyAlignment="1">
      <alignment horizontal="center"/>
    </xf>
    <xf numFmtId="1" fontId="1" fillId="0" borderId="72" xfId="0" applyNumberFormat="1" applyFont="1" applyBorder="1" applyAlignment="1">
      <alignment horizontal="center"/>
    </xf>
    <xf numFmtId="165" fontId="35" fillId="2" borderId="73" xfId="0" applyNumberFormat="1" applyFont="1" applyFill="1" applyBorder="1" applyAlignment="1">
      <alignment horizontal="center"/>
    </xf>
    <xf numFmtId="165" fontId="35" fillId="2" borderId="74" xfId="0" applyNumberFormat="1" applyFont="1" applyFill="1" applyBorder="1" applyAlignment="1">
      <alignment horizontal="center"/>
    </xf>
    <xf numFmtId="165" fontId="35" fillId="2" borderId="75" xfId="0" applyNumberFormat="1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0" fontId="11" fillId="0" borderId="76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42" fillId="3" borderId="78" xfId="0" applyFont="1" applyFill="1" applyBorder="1" applyAlignment="1">
      <alignment horizontal="left"/>
    </xf>
    <xf numFmtId="0" fontId="20" fillId="2" borderId="79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80" xfId="0" applyFont="1" applyFill="1" applyBorder="1" applyAlignment="1">
      <alignment horizontal="center"/>
    </xf>
    <xf numFmtId="0" fontId="24" fillId="3" borderId="81" xfId="0" applyFont="1" applyFill="1" applyBorder="1" applyAlignment="1">
      <alignment horizontal="center"/>
    </xf>
    <xf numFmtId="0" fontId="27" fillId="3" borderId="82" xfId="0" applyFont="1" applyFill="1" applyBorder="1" applyAlignment="1">
      <alignment horizontal="center"/>
    </xf>
    <xf numFmtId="0" fontId="24" fillId="3" borderId="83" xfId="0" applyFont="1" applyFill="1" applyBorder="1" applyAlignment="1">
      <alignment horizontal="center"/>
    </xf>
    <xf numFmtId="0" fontId="42" fillId="3" borderId="84" xfId="0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1" fontId="35" fillId="2" borderId="85" xfId="0" applyNumberFormat="1" applyFont="1" applyFill="1" applyBorder="1" applyAlignment="1">
      <alignment horizontal="center"/>
    </xf>
    <xf numFmtId="1" fontId="35" fillId="2" borderId="86" xfId="0" applyNumberFormat="1" applyFont="1" applyFill="1" applyBorder="1" applyAlignment="1">
      <alignment horizontal="center"/>
    </xf>
    <xf numFmtId="1" fontId="35" fillId="2" borderId="87" xfId="0" applyNumberFormat="1" applyFont="1" applyFill="1" applyBorder="1" applyAlignment="1">
      <alignment horizontal="center"/>
    </xf>
    <xf numFmtId="1" fontId="35" fillId="2" borderId="88" xfId="0" applyNumberFormat="1" applyFont="1" applyFill="1" applyBorder="1" applyAlignment="1">
      <alignment horizontal="center"/>
    </xf>
    <xf numFmtId="1" fontId="35" fillId="2" borderId="89" xfId="0" applyNumberFormat="1" applyFont="1" applyFill="1" applyBorder="1" applyAlignment="1">
      <alignment horizontal="center"/>
    </xf>
    <xf numFmtId="1" fontId="35" fillId="2" borderId="90" xfId="0" applyNumberFormat="1" applyFont="1" applyFill="1" applyBorder="1" applyAlignment="1">
      <alignment horizontal="center"/>
    </xf>
    <xf numFmtId="1" fontId="35" fillId="2" borderId="91" xfId="0" applyNumberFormat="1" applyFont="1" applyFill="1" applyBorder="1" applyAlignment="1">
      <alignment horizontal="center"/>
    </xf>
    <xf numFmtId="0" fontId="15" fillId="0" borderId="92" xfId="0" applyFont="1" applyBorder="1" applyAlignment="1">
      <alignment horizontal="right" vertical="center"/>
    </xf>
    <xf numFmtId="0" fontId="16" fillId="0" borderId="93" xfId="0" applyFont="1" applyBorder="1" applyAlignment="1">
      <alignment vertical="center"/>
    </xf>
    <xf numFmtId="0" fontId="43" fillId="0" borderId="55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23" fillId="3" borderId="43" xfId="0" applyFont="1" applyFill="1" applyBorder="1" applyAlignment="1">
      <alignment horizontal="left"/>
    </xf>
    <xf numFmtId="0" fontId="42" fillId="3" borderId="43" xfId="0" applyFont="1" applyFill="1" applyBorder="1" applyAlignment="1">
      <alignment horizontal="left"/>
    </xf>
    <xf numFmtId="0" fontId="23" fillId="3" borderId="50" xfId="0" applyFont="1" applyFill="1" applyBorder="1" applyAlignment="1">
      <alignment horizontal="left"/>
    </xf>
    <xf numFmtId="0" fontId="42" fillId="3" borderId="94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/>
    </xf>
    <xf numFmtId="165" fontId="13" fillId="0" borderId="34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1" fontId="13" fillId="0" borderId="96" xfId="0" applyNumberFormat="1" applyFont="1" applyFill="1" applyBorder="1" applyAlignment="1">
      <alignment horizontal="center" vertical="center"/>
    </xf>
    <xf numFmtId="165" fontId="13" fillId="0" borderId="95" xfId="0" applyNumberFormat="1" applyFont="1" applyFill="1" applyBorder="1" applyAlignment="1">
      <alignment horizontal="center" vertical="center"/>
    </xf>
    <xf numFmtId="0" fontId="13" fillId="0" borderId="9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165" fontId="13" fillId="0" borderId="98" xfId="0" applyNumberFormat="1" applyFont="1" applyFill="1" applyBorder="1" applyAlignment="1">
      <alignment horizontal="center" vertical="center"/>
    </xf>
    <xf numFmtId="0" fontId="13" fillId="0" borderId="99" xfId="0" applyFont="1" applyFill="1" applyBorder="1" applyAlignment="1">
      <alignment horizontal="center" vertical="center"/>
    </xf>
    <xf numFmtId="165" fontId="13" fillId="0" borderId="99" xfId="0" applyNumberFormat="1" applyFont="1" applyFill="1" applyBorder="1" applyAlignment="1">
      <alignment horizontal="center" vertical="center"/>
    </xf>
    <xf numFmtId="0" fontId="13" fillId="0" borderId="100" xfId="0" applyFont="1" applyFill="1" applyBorder="1" applyAlignment="1">
      <alignment horizontal="center" vertical="center"/>
    </xf>
    <xf numFmtId="1" fontId="13" fillId="0" borderId="99" xfId="0" applyNumberFormat="1" applyFont="1" applyFill="1" applyBorder="1" applyAlignment="1">
      <alignment horizontal="center" vertical="center"/>
    </xf>
    <xf numFmtId="0" fontId="13" fillId="0" borderId="101" xfId="0" applyFont="1" applyFill="1" applyBorder="1" applyAlignment="1">
      <alignment horizontal="center" vertical="center"/>
    </xf>
    <xf numFmtId="165" fontId="13" fillId="0" borderId="31" xfId="0" applyNumberFormat="1" applyFont="1" applyFill="1" applyBorder="1" applyAlignment="1">
      <alignment horizontal="center" vertical="center"/>
    </xf>
    <xf numFmtId="0" fontId="13" fillId="0" borderId="96" xfId="0" applyFont="1" applyFill="1" applyBorder="1" applyAlignment="1">
      <alignment horizontal="center" vertical="center"/>
    </xf>
    <xf numFmtId="165" fontId="13" fillId="0" borderId="96" xfId="0" applyNumberFormat="1" applyFont="1" applyFill="1" applyBorder="1" applyAlignment="1">
      <alignment horizontal="center" vertical="center"/>
    </xf>
    <xf numFmtId="0" fontId="13" fillId="0" borderId="10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7" fillId="0" borderId="95" xfId="0" applyFont="1" applyBorder="1" applyAlignment="1">
      <alignment horizontal="center"/>
    </xf>
    <xf numFmtId="0" fontId="13" fillId="0" borderId="95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wrapText="1"/>
    </xf>
    <xf numFmtId="0" fontId="11" fillId="0" borderId="2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14" fontId="10" fillId="0" borderId="103" xfId="0" applyNumberFormat="1" applyFont="1" applyBorder="1" applyAlignment="1">
      <alignment vertical="center"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3" xfId="0" applyBorder="1" applyAlignment="1">
      <alignment/>
    </xf>
    <xf numFmtId="0" fontId="0" fillId="0" borderId="51" xfId="0" applyBorder="1" applyAlignment="1">
      <alignment/>
    </xf>
    <xf numFmtId="1" fontId="1" fillId="0" borderId="54" xfId="0" applyNumberFormat="1" applyFont="1" applyFill="1" applyBorder="1" applyAlignment="1">
      <alignment horizontal="center"/>
    </xf>
    <xf numFmtId="1" fontId="35" fillId="2" borderId="106" xfId="0" applyNumberFormat="1" applyFont="1" applyFill="1" applyBorder="1" applyAlignment="1">
      <alignment horizontal="center"/>
    </xf>
    <xf numFmtId="1" fontId="35" fillId="2" borderId="107" xfId="0" applyNumberFormat="1" applyFont="1" applyFill="1" applyBorder="1" applyAlignment="1">
      <alignment horizontal="center"/>
    </xf>
    <xf numFmtId="1" fontId="35" fillId="2" borderId="108" xfId="0" applyNumberFormat="1" applyFont="1" applyFill="1" applyBorder="1" applyAlignment="1">
      <alignment horizontal="center"/>
    </xf>
    <xf numFmtId="1" fontId="35" fillId="2" borderId="109" xfId="0" applyNumberFormat="1" applyFont="1" applyFill="1" applyBorder="1" applyAlignment="1">
      <alignment horizontal="center"/>
    </xf>
    <xf numFmtId="0" fontId="16" fillId="0" borderId="93" xfId="0" applyFont="1" applyBorder="1" applyAlignment="1">
      <alignment horizontal="center" vertical="center"/>
    </xf>
    <xf numFmtId="165" fontId="13" fillId="5" borderId="34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167" fontId="17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0" fillId="0" borderId="110" xfId="0" applyBorder="1" applyAlignment="1">
      <alignment horizontal="center"/>
    </xf>
    <xf numFmtId="0" fontId="0" fillId="0" borderId="21" xfId="0" applyBorder="1" applyAlignment="1">
      <alignment horizontal="center"/>
    </xf>
    <xf numFmtId="1" fontId="1" fillId="0" borderId="111" xfId="0" applyNumberFormat="1" applyFont="1" applyFill="1" applyBorder="1" applyAlignment="1">
      <alignment horizontal="center"/>
    </xf>
    <xf numFmtId="0" fontId="43" fillId="0" borderId="5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2" xfId="0" applyFont="1" applyBorder="1" applyAlignment="1">
      <alignment horizontal="center" vertical="center"/>
    </xf>
    <xf numFmtId="165" fontId="1" fillId="0" borderId="31" xfId="0" applyNumberFormat="1" applyFont="1" applyBorder="1" applyAlignment="1">
      <alignment horizontal="center"/>
    </xf>
    <xf numFmtId="165" fontId="1" fillId="0" borderId="112" xfId="0" applyNumberFormat="1" applyFont="1" applyBorder="1" applyAlignment="1">
      <alignment horizontal="center"/>
    </xf>
    <xf numFmtId="165" fontId="1" fillId="0" borderId="33" xfId="0" applyNumberFormat="1" applyFont="1" applyBorder="1" applyAlignment="1">
      <alignment horizontal="center"/>
    </xf>
    <xf numFmtId="165" fontId="1" fillId="0" borderId="34" xfId="0" applyNumberFormat="1" applyFont="1" applyBorder="1" applyAlignment="1">
      <alignment horizontal="center"/>
    </xf>
    <xf numFmtId="165" fontId="1" fillId="0" borderId="95" xfId="0" applyNumberFormat="1" applyFont="1" applyBorder="1" applyAlignment="1">
      <alignment horizontal="center"/>
    </xf>
    <xf numFmtId="165" fontId="1" fillId="0" borderId="36" xfId="0" applyNumberFormat="1" applyFont="1" applyBorder="1" applyAlignment="1">
      <alignment horizontal="center"/>
    </xf>
    <xf numFmtId="165" fontId="1" fillId="0" borderId="111" xfId="0" applyNumberFormat="1" applyFont="1" applyFill="1" applyBorder="1" applyAlignment="1">
      <alignment horizontal="center"/>
    </xf>
    <xf numFmtId="165" fontId="1" fillId="0" borderId="113" xfId="0" applyNumberFormat="1" applyFont="1" applyFill="1" applyBorder="1" applyAlignment="1">
      <alignment horizontal="center"/>
    </xf>
    <xf numFmtId="165" fontId="1" fillId="0" borderId="37" xfId="0" applyNumberFormat="1" applyFont="1" applyFill="1" applyBorder="1" applyAlignment="1">
      <alignment horizontal="center"/>
    </xf>
    <xf numFmtId="165" fontId="1" fillId="0" borderId="114" xfId="0" applyNumberFormat="1" applyFont="1" applyBorder="1" applyAlignment="1">
      <alignment horizontal="center"/>
    </xf>
    <xf numFmtId="165" fontId="1" fillId="0" borderId="40" xfId="0" applyNumberFormat="1" applyFont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13" fillId="6" borderId="95" xfId="0" applyFont="1" applyFill="1" applyBorder="1" applyAlignment="1">
      <alignment horizontal="center"/>
    </xf>
    <xf numFmtId="167" fontId="17" fillId="6" borderId="0" xfId="0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/>
    </xf>
    <xf numFmtId="165" fontId="1" fillId="0" borderId="112" xfId="0" applyNumberFormat="1" applyFont="1" applyBorder="1" applyAlignment="1">
      <alignment horizontal="center"/>
    </xf>
    <xf numFmtId="165" fontId="1" fillId="0" borderId="95" xfId="0" applyNumberFormat="1" applyFont="1" applyBorder="1" applyAlignment="1">
      <alignment horizontal="center"/>
    </xf>
    <xf numFmtId="165" fontId="1" fillId="0" borderId="114" xfId="0" applyNumberFormat="1" applyFont="1" applyBorder="1" applyAlignment="1">
      <alignment horizontal="center"/>
    </xf>
    <xf numFmtId="0" fontId="17" fillId="0" borderId="115" xfId="0" applyFont="1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51" xfId="0" applyFont="1" applyFill="1" applyBorder="1" applyAlignment="1">
      <alignment horizontal="center"/>
    </xf>
    <xf numFmtId="0" fontId="0" fillId="0" borderId="51" xfId="0" applyBorder="1" applyAlignment="1">
      <alignment/>
    </xf>
    <xf numFmtId="0" fontId="6" fillId="0" borderId="119" xfId="0" applyFont="1" applyBorder="1" applyAlignment="1">
      <alignment horizontal="center"/>
    </xf>
    <xf numFmtId="0" fontId="6" fillId="0" borderId="120" xfId="0" applyFont="1" applyBorder="1" applyAlignment="1">
      <alignment horizontal="center"/>
    </xf>
    <xf numFmtId="0" fontId="6" fillId="0" borderId="121" xfId="0" applyFont="1" applyBorder="1" applyAlignment="1">
      <alignment horizontal="center"/>
    </xf>
    <xf numFmtId="0" fontId="6" fillId="0" borderId="122" xfId="0" applyFont="1" applyBorder="1" applyAlignment="1">
      <alignment horizontal="center"/>
    </xf>
    <xf numFmtId="0" fontId="8" fillId="4" borderId="115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4" fillId="4" borderId="123" xfId="0" applyFont="1" applyFill="1" applyBorder="1" applyAlignment="1">
      <alignment horizontal="center" vertical="center"/>
    </xf>
    <xf numFmtId="0" fontId="24" fillId="4" borderId="124" xfId="0" applyFont="1" applyFill="1" applyBorder="1" applyAlignment="1">
      <alignment horizontal="center" vertical="center"/>
    </xf>
    <xf numFmtId="0" fontId="0" fillId="0" borderId="125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1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15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110" xfId="0" applyBorder="1" applyAlignment="1">
      <alignment horizontal="center"/>
    </xf>
    <xf numFmtId="0" fontId="0" fillId="0" borderId="128" xfId="0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24" fillId="4" borderId="115" xfId="0" applyFont="1" applyFill="1" applyBorder="1" applyAlignment="1">
      <alignment horizontal="center" vertical="center"/>
    </xf>
    <xf numFmtId="0" fontId="24" fillId="4" borderId="64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FM_Hd_09_A015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44470211"/>
        <c:axId val="64687580"/>
      </c:scatterChart>
      <c:valAx>
        <c:axId val="44470211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687580"/>
        <c:crosses val="autoZero"/>
        <c:crossBetween val="midCat"/>
        <c:dispUnits/>
      </c:valAx>
      <c:valAx>
        <c:axId val="64687580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4702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"/>
          <c:y val="0.1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FM_Hd_09_B173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98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45317309"/>
        <c:axId val="5202598"/>
      </c:scatterChart>
      <c:valAx>
        <c:axId val="45317309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02598"/>
        <c:crosses val="autoZero"/>
        <c:crossBetween val="midCat"/>
        <c:dispUnits/>
      </c:valAx>
      <c:valAx>
        <c:axId val="5202598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5317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FM_Hd_09          Fe</a:t>
            </a:r>
            <a:r>
              <a:rPr lang="en-US" cap="none" sz="975" b="1" i="0" u="none" baseline="30000">
                <a:latin typeface="Arial"/>
                <a:ea typeface="Arial"/>
                <a:cs typeface="Arial"/>
              </a:rPr>
              <a:t>55</a:t>
            </a:r>
          </a:p>
        </c:rich>
      </c:tx>
      <c:layout>
        <c:manualLayout>
          <c:xMode val="factor"/>
          <c:yMode val="factor"/>
          <c:x val="0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915"/>
          <c:h val="0.91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Modul!$B$10:$B$73</c:f>
              <c:numCache>
                <c:ptCount val="64"/>
                <c:pt idx="0">
                  <c:v>218</c:v>
                </c:pt>
                <c:pt idx="1">
                  <c:v>200</c:v>
                </c:pt>
                <c:pt idx="2">
                  <c:v>213</c:v>
                </c:pt>
                <c:pt idx="3">
                  <c:v>207</c:v>
                </c:pt>
                <c:pt idx="4">
                  <c:v>215</c:v>
                </c:pt>
                <c:pt idx="5">
                  <c:v>209</c:v>
                </c:pt>
                <c:pt idx="6">
                  <c:v>208</c:v>
                </c:pt>
                <c:pt idx="7">
                  <c:v>208</c:v>
                </c:pt>
                <c:pt idx="8">
                  <c:v>215</c:v>
                </c:pt>
                <c:pt idx="9">
                  <c:v>212</c:v>
                </c:pt>
                <c:pt idx="10">
                  <c:v>201</c:v>
                </c:pt>
                <c:pt idx="11">
                  <c:v>210</c:v>
                </c:pt>
                <c:pt idx="12">
                  <c:v>207</c:v>
                </c:pt>
                <c:pt idx="13">
                  <c:v>209</c:v>
                </c:pt>
                <c:pt idx="14">
                  <c:v>214</c:v>
                </c:pt>
                <c:pt idx="15">
                  <c:v>201</c:v>
                </c:pt>
                <c:pt idx="16">
                  <c:v>193</c:v>
                </c:pt>
                <c:pt idx="17">
                  <c:v>196</c:v>
                </c:pt>
                <c:pt idx="18">
                  <c:v>197</c:v>
                </c:pt>
                <c:pt idx="19">
                  <c:v>203</c:v>
                </c:pt>
                <c:pt idx="20">
                  <c:v>211</c:v>
                </c:pt>
                <c:pt idx="21">
                  <c:v>201</c:v>
                </c:pt>
                <c:pt idx="22">
                  <c:v>208</c:v>
                </c:pt>
                <c:pt idx="23">
                  <c:v>218</c:v>
                </c:pt>
                <c:pt idx="24">
                  <c:v>188</c:v>
                </c:pt>
                <c:pt idx="25">
                  <c:v>207</c:v>
                </c:pt>
                <c:pt idx="26">
                  <c:v>204</c:v>
                </c:pt>
                <c:pt idx="27">
                  <c:v>203</c:v>
                </c:pt>
                <c:pt idx="28">
                  <c:v>209</c:v>
                </c:pt>
                <c:pt idx="29">
                  <c:v>201</c:v>
                </c:pt>
                <c:pt idx="30">
                  <c:v>212</c:v>
                </c:pt>
                <c:pt idx="31">
                  <c:v>216</c:v>
                </c:pt>
                <c:pt idx="32">
                  <c:v>204</c:v>
                </c:pt>
                <c:pt idx="33">
                  <c:v>194</c:v>
                </c:pt>
                <c:pt idx="34">
                  <c:v>204</c:v>
                </c:pt>
                <c:pt idx="35">
                  <c:v>204</c:v>
                </c:pt>
                <c:pt idx="36">
                  <c:v>210</c:v>
                </c:pt>
                <c:pt idx="37">
                  <c:v>203</c:v>
                </c:pt>
                <c:pt idx="38">
                  <c:v>204</c:v>
                </c:pt>
                <c:pt idx="39">
                  <c:v>202</c:v>
                </c:pt>
                <c:pt idx="40">
                  <c:v>195</c:v>
                </c:pt>
                <c:pt idx="41">
                  <c:v>199</c:v>
                </c:pt>
                <c:pt idx="42">
                  <c:v>213</c:v>
                </c:pt>
                <c:pt idx="43">
                  <c:v>216</c:v>
                </c:pt>
                <c:pt idx="44">
                  <c:v>201</c:v>
                </c:pt>
                <c:pt idx="45">
                  <c:v>209</c:v>
                </c:pt>
                <c:pt idx="46">
                  <c:v>214</c:v>
                </c:pt>
                <c:pt idx="47">
                  <c:v>206</c:v>
                </c:pt>
                <c:pt idx="48">
                  <c:v>214</c:v>
                </c:pt>
                <c:pt idx="49">
                  <c:v>197</c:v>
                </c:pt>
                <c:pt idx="50">
                  <c:v>204</c:v>
                </c:pt>
                <c:pt idx="51">
                  <c:v>203</c:v>
                </c:pt>
                <c:pt idx="52">
                  <c:v>212</c:v>
                </c:pt>
                <c:pt idx="53">
                  <c:v>203</c:v>
                </c:pt>
                <c:pt idx="54">
                  <c:v>214</c:v>
                </c:pt>
                <c:pt idx="55">
                  <c:v>207</c:v>
                </c:pt>
                <c:pt idx="56">
                  <c:v>208</c:v>
                </c:pt>
                <c:pt idx="57">
                  <c:v>204</c:v>
                </c:pt>
                <c:pt idx="58">
                  <c:v>210</c:v>
                </c:pt>
                <c:pt idx="59">
                  <c:v>208</c:v>
                </c:pt>
                <c:pt idx="60">
                  <c:v>191</c:v>
                </c:pt>
                <c:pt idx="61">
                  <c:v>210</c:v>
                </c:pt>
                <c:pt idx="62">
                  <c:v>202</c:v>
                </c:pt>
                <c:pt idx="63">
                  <c:v>188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Modul!$C$10:$C$73</c:f>
              <c:numCache>
                <c:ptCount val="64"/>
                <c:pt idx="0">
                  <c:v>189</c:v>
                </c:pt>
                <c:pt idx="1">
                  <c:v>210</c:v>
                </c:pt>
                <c:pt idx="2">
                  <c:v>216</c:v>
                </c:pt>
                <c:pt idx="3">
                  <c:v>210</c:v>
                </c:pt>
                <c:pt idx="4">
                  <c:v>203</c:v>
                </c:pt>
                <c:pt idx="5">
                  <c:v>206</c:v>
                </c:pt>
                <c:pt idx="6">
                  <c:v>213</c:v>
                </c:pt>
                <c:pt idx="7">
                  <c:v>210</c:v>
                </c:pt>
                <c:pt idx="8">
                  <c:v>212</c:v>
                </c:pt>
                <c:pt idx="9">
                  <c:v>216</c:v>
                </c:pt>
                <c:pt idx="10">
                  <c:v>207</c:v>
                </c:pt>
                <c:pt idx="11">
                  <c:v>212</c:v>
                </c:pt>
                <c:pt idx="12">
                  <c:v>215</c:v>
                </c:pt>
                <c:pt idx="13">
                  <c:v>218</c:v>
                </c:pt>
                <c:pt idx="14">
                  <c:v>221</c:v>
                </c:pt>
                <c:pt idx="15">
                  <c:v>215</c:v>
                </c:pt>
                <c:pt idx="16">
                  <c:v>207</c:v>
                </c:pt>
                <c:pt idx="17">
                  <c:v>201</c:v>
                </c:pt>
                <c:pt idx="18">
                  <c:v>204</c:v>
                </c:pt>
                <c:pt idx="19">
                  <c:v>200</c:v>
                </c:pt>
                <c:pt idx="20">
                  <c:v>211</c:v>
                </c:pt>
                <c:pt idx="21">
                  <c:v>190</c:v>
                </c:pt>
                <c:pt idx="22">
                  <c:v>201</c:v>
                </c:pt>
                <c:pt idx="23">
                  <c:v>200</c:v>
                </c:pt>
                <c:pt idx="24">
                  <c:v>203</c:v>
                </c:pt>
                <c:pt idx="25">
                  <c:v>190</c:v>
                </c:pt>
                <c:pt idx="26">
                  <c:v>197</c:v>
                </c:pt>
                <c:pt idx="27">
                  <c:v>193</c:v>
                </c:pt>
                <c:pt idx="28">
                  <c:v>205</c:v>
                </c:pt>
                <c:pt idx="29">
                  <c:v>204</c:v>
                </c:pt>
                <c:pt idx="30">
                  <c:v>211</c:v>
                </c:pt>
                <c:pt idx="31">
                  <c:v>196</c:v>
                </c:pt>
                <c:pt idx="32">
                  <c:v>193</c:v>
                </c:pt>
                <c:pt idx="33">
                  <c:v>204</c:v>
                </c:pt>
                <c:pt idx="34">
                  <c:v>191</c:v>
                </c:pt>
                <c:pt idx="35">
                  <c:v>199</c:v>
                </c:pt>
                <c:pt idx="36">
                  <c:v>198</c:v>
                </c:pt>
                <c:pt idx="37">
                  <c:v>195</c:v>
                </c:pt>
                <c:pt idx="38">
                  <c:v>195</c:v>
                </c:pt>
                <c:pt idx="39">
                  <c:v>191</c:v>
                </c:pt>
                <c:pt idx="40">
                  <c:v>200</c:v>
                </c:pt>
                <c:pt idx="41">
                  <c:v>199</c:v>
                </c:pt>
                <c:pt idx="42">
                  <c:v>195</c:v>
                </c:pt>
                <c:pt idx="43">
                  <c:v>197</c:v>
                </c:pt>
                <c:pt idx="44">
                  <c:v>198</c:v>
                </c:pt>
                <c:pt idx="45">
                  <c:v>203</c:v>
                </c:pt>
                <c:pt idx="46">
                  <c:v>185</c:v>
                </c:pt>
                <c:pt idx="47">
                  <c:v>186</c:v>
                </c:pt>
                <c:pt idx="48">
                  <c:v>213</c:v>
                </c:pt>
                <c:pt idx="49">
                  <c:v>209</c:v>
                </c:pt>
                <c:pt idx="50">
                  <c:v>215</c:v>
                </c:pt>
                <c:pt idx="51">
                  <c:v>216</c:v>
                </c:pt>
                <c:pt idx="52">
                  <c:v>210</c:v>
                </c:pt>
                <c:pt idx="53">
                  <c:v>209</c:v>
                </c:pt>
                <c:pt idx="54">
                  <c:v>204</c:v>
                </c:pt>
                <c:pt idx="55">
                  <c:v>203</c:v>
                </c:pt>
                <c:pt idx="56">
                  <c:v>209</c:v>
                </c:pt>
                <c:pt idx="57">
                  <c:v>204</c:v>
                </c:pt>
                <c:pt idx="58">
                  <c:v>204</c:v>
                </c:pt>
                <c:pt idx="59">
                  <c:v>199</c:v>
                </c:pt>
                <c:pt idx="60">
                  <c:v>205</c:v>
                </c:pt>
                <c:pt idx="61">
                  <c:v>207</c:v>
                </c:pt>
                <c:pt idx="62">
                  <c:v>201</c:v>
                </c:pt>
                <c:pt idx="63">
                  <c:v>203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Modul!$D$10:$D$73</c:f>
              <c:numCache>
                <c:ptCount val="64"/>
                <c:pt idx="0">
                  <c:v>204</c:v>
                </c:pt>
                <c:pt idx="1">
                  <c:v>210</c:v>
                </c:pt>
                <c:pt idx="2">
                  <c:v>214</c:v>
                </c:pt>
                <c:pt idx="3">
                  <c:v>206</c:v>
                </c:pt>
                <c:pt idx="4">
                  <c:v>214</c:v>
                </c:pt>
                <c:pt idx="5">
                  <c:v>214</c:v>
                </c:pt>
                <c:pt idx="6">
                  <c:v>216</c:v>
                </c:pt>
                <c:pt idx="7">
                  <c:v>212</c:v>
                </c:pt>
                <c:pt idx="8">
                  <c:v>208</c:v>
                </c:pt>
                <c:pt idx="9">
                  <c:v>206</c:v>
                </c:pt>
                <c:pt idx="10">
                  <c:v>212</c:v>
                </c:pt>
                <c:pt idx="11">
                  <c:v>208</c:v>
                </c:pt>
                <c:pt idx="12">
                  <c:v>214</c:v>
                </c:pt>
                <c:pt idx="13">
                  <c:v>210</c:v>
                </c:pt>
                <c:pt idx="14">
                  <c:v>214</c:v>
                </c:pt>
                <c:pt idx="15">
                  <c:v>206</c:v>
                </c:pt>
                <c:pt idx="16">
                  <c:v>200</c:v>
                </c:pt>
                <c:pt idx="17">
                  <c:v>210</c:v>
                </c:pt>
                <c:pt idx="18">
                  <c:v>198</c:v>
                </c:pt>
                <c:pt idx="19">
                  <c:v>190</c:v>
                </c:pt>
                <c:pt idx="20">
                  <c:v>204</c:v>
                </c:pt>
                <c:pt idx="21">
                  <c:v>202</c:v>
                </c:pt>
                <c:pt idx="22">
                  <c:v>200</c:v>
                </c:pt>
                <c:pt idx="23">
                  <c:v>198</c:v>
                </c:pt>
                <c:pt idx="24">
                  <c:v>198</c:v>
                </c:pt>
                <c:pt idx="25">
                  <c:v>198</c:v>
                </c:pt>
                <c:pt idx="26">
                  <c:v>202</c:v>
                </c:pt>
                <c:pt idx="27">
                  <c:v>192</c:v>
                </c:pt>
                <c:pt idx="28">
                  <c:v>204</c:v>
                </c:pt>
                <c:pt idx="29">
                  <c:v>204</c:v>
                </c:pt>
                <c:pt idx="30">
                  <c:v>198</c:v>
                </c:pt>
                <c:pt idx="31">
                  <c:v>194</c:v>
                </c:pt>
                <c:pt idx="32">
                  <c:v>194</c:v>
                </c:pt>
                <c:pt idx="33">
                  <c:v>204</c:v>
                </c:pt>
                <c:pt idx="34">
                  <c:v>190</c:v>
                </c:pt>
                <c:pt idx="35">
                  <c:v>194</c:v>
                </c:pt>
                <c:pt idx="36">
                  <c:v>190</c:v>
                </c:pt>
                <c:pt idx="37">
                  <c:v>202</c:v>
                </c:pt>
                <c:pt idx="38">
                  <c:v>192</c:v>
                </c:pt>
                <c:pt idx="39">
                  <c:v>200</c:v>
                </c:pt>
                <c:pt idx="40">
                  <c:v>196</c:v>
                </c:pt>
                <c:pt idx="41">
                  <c:v>190</c:v>
                </c:pt>
                <c:pt idx="42">
                  <c:v>194</c:v>
                </c:pt>
                <c:pt idx="43">
                  <c:v>196</c:v>
                </c:pt>
                <c:pt idx="44">
                  <c:v>202</c:v>
                </c:pt>
                <c:pt idx="45">
                  <c:v>196</c:v>
                </c:pt>
                <c:pt idx="46">
                  <c:v>200</c:v>
                </c:pt>
                <c:pt idx="47">
                  <c:v>192</c:v>
                </c:pt>
                <c:pt idx="48">
                  <c:v>196</c:v>
                </c:pt>
                <c:pt idx="49">
                  <c:v>206</c:v>
                </c:pt>
                <c:pt idx="50">
                  <c:v>214</c:v>
                </c:pt>
                <c:pt idx="51">
                  <c:v>196</c:v>
                </c:pt>
                <c:pt idx="52">
                  <c:v>194</c:v>
                </c:pt>
                <c:pt idx="53">
                  <c:v>202</c:v>
                </c:pt>
                <c:pt idx="54">
                  <c:v>198</c:v>
                </c:pt>
                <c:pt idx="55">
                  <c:v>192</c:v>
                </c:pt>
                <c:pt idx="56">
                  <c:v>198</c:v>
                </c:pt>
                <c:pt idx="57">
                  <c:v>194</c:v>
                </c:pt>
                <c:pt idx="58">
                  <c:v>198</c:v>
                </c:pt>
                <c:pt idx="59">
                  <c:v>200</c:v>
                </c:pt>
                <c:pt idx="60">
                  <c:v>198</c:v>
                </c:pt>
                <c:pt idx="61">
                  <c:v>206</c:v>
                </c:pt>
                <c:pt idx="62">
                  <c:v>200</c:v>
                </c:pt>
                <c:pt idx="63">
                  <c:v>160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>
                <c:ptCount val="6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</c:numCache>
            </c:numRef>
          </c:xVal>
          <c:yVal>
            <c:numRef>
              <c:f>Modul!$E$10:$E$73</c:f>
              <c:numCache>
                <c:ptCount val="64"/>
                <c:pt idx="0">
                  <c:v>196</c:v>
                </c:pt>
                <c:pt idx="1">
                  <c:v>198</c:v>
                </c:pt>
                <c:pt idx="2">
                  <c:v>204</c:v>
                </c:pt>
                <c:pt idx="3">
                  <c:v>194</c:v>
                </c:pt>
                <c:pt idx="4">
                  <c:v>192</c:v>
                </c:pt>
                <c:pt idx="5">
                  <c:v>198</c:v>
                </c:pt>
                <c:pt idx="6">
                  <c:v>194</c:v>
                </c:pt>
                <c:pt idx="7">
                  <c:v>196</c:v>
                </c:pt>
                <c:pt idx="8">
                  <c:v>198</c:v>
                </c:pt>
                <c:pt idx="9">
                  <c:v>198</c:v>
                </c:pt>
                <c:pt idx="10">
                  <c:v>196</c:v>
                </c:pt>
                <c:pt idx="11">
                  <c:v>198</c:v>
                </c:pt>
                <c:pt idx="12">
                  <c:v>208</c:v>
                </c:pt>
                <c:pt idx="13">
                  <c:v>192</c:v>
                </c:pt>
                <c:pt idx="14">
                  <c:v>192</c:v>
                </c:pt>
                <c:pt idx="15">
                  <c:v>200</c:v>
                </c:pt>
                <c:pt idx="16">
                  <c:v>190</c:v>
                </c:pt>
                <c:pt idx="17">
                  <c:v>198</c:v>
                </c:pt>
                <c:pt idx="18">
                  <c:v>192</c:v>
                </c:pt>
                <c:pt idx="19">
                  <c:v>190</c:v>
                </c:pt>
                <c:pt idx="20">
                  <c:v>192</c:v>
                </c:pt>
                <c:pt idx="21">
                  <c:v>188</c:v>
                </c:pt>
                <c:pt idx="22">
                  <c:v>184</c:v>
                </c:pt>
                <c:pt idx="23">
                  <c:v>192</c:v>
                </c:pt>
                <c:pt idx="24">
                  <c:v>182</c:v>
                </c:pt>
                <c:pt idx="25">
                  <c:v>186</c:v>
                </c:pt>
                <c:pt idx="26">
                  <c:v>194</c:v>
                </c:pt>
                <c:pt idx="27">
                  <c:v>188</c:v>
                </c:pt>
                <c:pt idx="28">
                  <c:v>190</c:v>
                </c:pt>
                <c:pt idx="29">
                  <c:v>184</c:v>
                </c:pt>
                <c:pt idx="30">
                  <c:v>188</c:v>
                </c:pt>
                <c:pt idx="31">
                  <c:v>204</c:v>
                </c:pt>
                <c:pt idx="32">
                  <c:v>200</c:v>
                </c:pt>
                <c:pt idx="33">
                  <c:v>202</c:v>
                </c:pt>
                <c:pt idx="34">
                  <c:v>198</c:v>
                </c:pt>
                <c:pt idx="35">
                  <c:v>200</c:v>
                </c:pt>
                <c:pt idx="36">
                  <c:v>192</c:v>
                </c:pt>
                <c:pt idx="37">
                  <c:v>200</c:v>
                </c:pt>
                <c:pt idx="38">
                  <c:v>204</c:v>
                </c:pt>
                <c:pt idx="39">
                  <c:v>202</c:v>
                </c:pt>
                <c:pt idx="40">
                  <c:v>202</c:v>
                </c:pt>
                <c:pt idx="41">
                  <c:v>202</c:v>
                </c:pt>
                <c:pt idx="42">
                  <c:v>200</c:v>
                </c:pt>
                <c:pt idx="43">
                  <c:v>198</c:v>
                </c:pt>
                <c:pt idx="44">
                  <c:v>200</c:v>
                </c:pt>
                <c:pt idx="45">
                  <c:v>204</c:v>
                </c:pt>
                <c:pt idx="46">
                  <c:v>198</c:v>
                </c:pt>
                <c:pt idx="47">
                  <c:v>202</c:v>
                </c:pt>
                <c:pt idx="48">
                  <c:v>218</c:v>
                </c:pt>
                <c:pt idx="49">
                  <c:v>202</c:v>
                </c:pt>
                <c:pt idx="50">
                  <c:v>204</c:v>
                </c:pt>
                <c:pt idx="51">
                  <c:v>208</c:v>
                </c:pt>
                <c:pt idx="52">
                  <c:v>204</c:v>
                </c:pt>
                <c:pt idx="53">
                  <c:v>208</c:v>
                </c:pt>
                <c:pt idx="54">
                  <c:v>204</c:v>
                </c:pt>
                <c:pt idx="55">
                  <c:v>200</c:v>
                </c:pt>
                <c:pt idx="56">
                  <c:v>202</c:v>
                </c:pt>
                <c:pt idx="57">
                  <c:v>204</c:v>
                </c:pt>
                <c:pt idx="58">
                  <c:v>206</c:v>
                </c:pt>
                <c:pt idx="59">
                  <c:v>198</c:v>
                </c:pt>
                <c:pt idx="60">
                  <c:v>200</c:v>
                </c:pt>
                <c:pt idx="61">
                  <c:v>208</c:v>
                </c:pt>
                <c:pt idx="62">
                  <c:v>206</c:v>
                </c:pt>
                <c:pt idx="63">
                  <c:v>190</c:v>
                </c:pt>
              </c:numCache>
            </c:numRef>
          </c:yVal>
          <c:smooth val="0"/>
        </c:ser>
        <c:axId val="46823383"/>
        <c:axId val="18757264"/>
      </c:scatterChart>
      <c:valAx>
        <c:axId val="46823383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757264"/>
        <c:crosses val="autoZero"/>
        <c:crossBetween val="midCat"/>
        <c:dispUnits/>
      </c:valAx>
      <c:valAx>
        <c:axId val="18757264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7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67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823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25"/>
          <c:y val="0.605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Modul!$B$9</c:f>
              <c:strCache>
                <c:ptCount val="1"/>
                <c:pt idx="0">
                  <c:v>AL-126.5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Modul!$B$10:$B$73</c:f>
              <c:numCache/>
            </c:numRef>
          </c:yVal>
          <c:smooth val="0"/>
        </c:ser>
        <c:ser>
          <c:idx val="1"/>
          <c:order val="1"/>
          <c:tx>
            <c:strRef>
              <c:f>Modul!$C$9</c:f>
              <c:strCache>
                <c:ptCount val="1"/>
                <c:pt idx="0">
                  <c:v>AU-126,5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Modul!$C$10:$C$73</c:f>
              <c:numCache/>
            </c:numRef>
          </c:yVal>
          <c:smooth val="0"/>
        </c:ser>
        <c:ser>
          <c:idx val="2"/>
          <c:order val="2"/>
          <c:tx>
            <c:strRef>
              <c:f>Modul!$D$9</c:f>
              <c:strCache>
                <c:ptCount val="1"/>
                <c:pt idx="0">
                  <c:v>BL-126,5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Modul!$D$10:$D$73</c:f>
              <c:numCache/>
            </c:numRef>
          </c:yVal>
          <c:smooth val="0"/>
        </c:ser>
        <c:ser>
          <c:idx val="3"/>
          <c:order val="3"/>
          <c:tx>
            <c:strRef>
              <c:f>Modul!$E$9</c:f>
              <c:strCache>
                <c:ptCount val="1"/>
                <c:pt idx="0">
                  <c:v>BU-126,5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Modul!$A$10:$A$73</c:f>
              <c:numCache/>
            </c:numRef>
          </c:xVal>
          <c:yVal>
            <c:numRef>
              <c:f>Modul!$E$10:$E$73</c:f>
              <c:numCache/>
            </c:numRef>
          </c:yVal>
          <c:smooth val="0"/>
        </c:ser>
        <c:axId val="34597649"/>
        <c:axId val="42943386"/>
      </c:scatterChart>
      <c:valAx>
        <c:axId val="34597649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943386"/>
        <c:crosses val="autoZero"/>
        <c:crossBetween val="midCat"/>
        <c:dispUnits/>
      </c:valAx>
      <c:valAx>
        <c:axId val="42943386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597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516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025"/>
          <c:w val="1"/>
          <c:h val="0.826"/>
        </c:manualLayout>
      </c:layout>
      <c:scatterChart>
        <c:scatterStyle val="lineMarker"/>
        <c:varyColors val="0"/>
        <c:ser>
          <c:idx val="2"/>
          <c:order val="0"/>
          <c:tx>
            <c:strRef>
              <c:f>Modul!$L$9</c:f>
              <c:strCache>
                <c:ptCount val="1"/>
                <c:pt idx="0">
                  <c:v>BL-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Modul!$I$10:$I$64</c:f>
              <c:numCache/>
            </c:numRef>
          </c:xVal>
          <c:yVal>
            <c:numRef>
              <c:f>Modul!$L$10:$L$64</c:f>
              <c:numCache/>
            </c:numRef>
          </c:yVal>
          <c:smooth val="0"/>
        </c:ser>
        <c:axId val="50946155"/>
        <c:axId val="55862212"/>
      </c:scatterChart>
      <c:valAx>
        <c:axId val="50946155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>
            <c:manualLayout>
              <c:xMode val="factor"/>
              <c:yMode val="factor"/>
              <c:x val="0.01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862212"/>
        <c:crosses val="autoZero"/>
        <c:crossBetween val="midCat"/>
        <c:dispUnits/>
      </c:valAx>
      <c:valAx>
        <c:axId val="558622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0.018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9461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169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Modul!$R$2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10,009</a:t>
                    </a:r>
                    <a:r>
                      <a:rPr lang="en-US" cap="none" sz="1100" b="1" i="1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00" b="0" i="0" u="none" baseline="30000">
                        <a:latin typeface="Arial"/>
                        <a:ea typeface="Arial"/>
                        <a:cs typeface="Arial"/>
                      </a:rPr>
                      <a:t>-0,001</a:t>
                    </a:r>
                    <a:r>
                      <a:rPr lang="en-US" cap="none" sz="120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0,9997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Modul!$Q$3:$Q$57</c:f>
              <c:numCache/>
            </c:numRef>
          </c:xVal>
          <c:yVal>
            <c:numRef>
              <c:f>Modul!$R$3:$R$57</c:f>
              <c:numCache/>
            </c:numRef>
          </c:yVal>
          <c:smooth val="0"/>
        </c:ser>
        <c:axId val="32997861"/>
        <c:axId val="28545294"/>
      </c:scatterChart>
      <c:valAx>
        <c:axId val="32997861"/>
        <c:scaling>
          <c:orientation val="minMax"/>
          <c:max val="9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45294"/>
        <c:crosses val="autoZero"/>
        <c:crossBetween val="midCat"/>
        <c:dispUnits/>
      </c:valAx>
      <c:valAx>
        <c:axId val="28545294"/>
        <c:scaling>
          <c:orientation val="minMax"/>
          <c:max val="10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9978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"/>
          <c:y val="0.05125"/>
          <c:w val="0.9575"/>
          <c:h val="0.927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Modul!$AC$2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1"/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Modul!$AB$3:$AB$41</c:f>
              <c:numCache/>
            </c:numRef>
          </c:xVal>
          <c:yVal>
            <c:numRef>
              <c:f>Modul!$AC$3:$AC$41</c:f>
              <c:numCache/>
            </c:numRef>
          </c:yVal>
          <c:smooth val="0"/>
        </c:ser>
        <c:axId val="55581055"/>
        <c:axId val="30467448"/>
      </c:scatterChart>
      <c:valAx>
        <c:axId val="55581055"/>
        <c:scaling>
          <c:orientation val="minMax"/>
          <c:max val="9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67448"/>
        <c:crosses val="autoZero"/>
        <c:crossBetween val="midCat"/>
        <c:dispUnits/>
      </c:valAx>
      <c:valAx>
        <c:axId val="30467448"/>
        <c:scaling>
          <c:orientation val="minMax"/>
          <c:max val="10"/>
          <c:min val="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5810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Cosmic Rate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35"/>
          <c:w val="0.9335"/>
          <c:h val="0.82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Tabelle3!$B$9</c:f>
              <c:strCache>
                <c:ptCount val="1"/>
                <c:pt idx="0">
                  <c:v>AL, 1,6 kV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Tabelle3!$B$10:$B$73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Tabelle3!$E$9</c:f>
              <c:strCache>
                <c:ptCount val="1"/>
                <c:pt idx="0">
                  <c:v>BL, 1.60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5771577"/>
        <c:axId val="51944194"/>
      </c:scatterChart>
      <c:valAx>
        <c:axId val="5771577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2875"/>
              <c:y val="0.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944194"/>
        <c:crosses val="autoZero"/>
        <c:crossBetween val="midCat"/>
        <c:dispUnits/>
      </c:valAx>
      <c:valAx>
        <c:axId val="519441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Rate , Hz</a:t>
                </a:r>
              </a:p>
            </c:rich>
          </c:tx>
          <c:layout>
            <c:manualLayout>
              <c:xMode val="factor"/>
              <c:yMode val="factor"/>
              <c:x val="-0.0035"/>
              <c:y val="0.07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15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525"/>
          <c:y val="0.1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65"/>
          <c:w val="0.95175"/>
          <c:h val="0.9635"/>
        </c:manualLayout>
      </c:layout>
      <c:scatterChart>
        <c:scatterStyle val="lineMarker"/>
        <c:varyColors val="0"/>
        <c:ser>
          <c:idx val="1"/>
          <c:order val="0"/>
          <c:tx>
            <c:strRef>
              <c:f>Tabelle3!$C$9</c:f>
              <c:strCache>
                <c:ptCount val="1"/>
                <c:pt idx="0">
                  <c:v>BL, 1,4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Tabelle3!$C$10:$C$73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Tabelle3!$D$9</c:f>
              <c:strCache>
                <c:ptCount val="1"/>
                <c:pt idx="0">
                  <c:v>BL, 1.50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Tabelle3!$D$10:$D$73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Tabelle3!$E$9</c:f>
              <c:strCache>
                <c:ptCount val="1"/>
                <c:pt idx="0">
                  <c:v>BL, 1.60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99330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Tabelle3!$E$10:$E$73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Tabelle3!$F$9</c:f>
              <c:strCache>
                <c:ptCount val="1"/>
                <c:pt idx="0">
                  <c:v>BL, 1.65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Tabelle3!$A$10:$A$73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xVal>
          <c:yVal>
            <c:numRef>
              <c:f>Tabelle3!$F$10:$F$73</c:f>
              <c:numCache>
                <c:ptCount val="6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</c:numCache>
            </c:numRef>
          </c:yVal>
          <c:smooth val="0"/>
        </c:ser>
        <c:axId val="64844563"/>
        <c:axId val="46730156"/>
      </c:scatterChart>
      <c:valAx>
        <c:axId val="64844563"/>
        <c:scaling>
          <c:orientation val="minMax"/>
          <c:max val="64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730156"/>
        <c:crosses val="autoZero"/>
        <c:crossBetween val="midCat"/>
        <c:dispUnits/>
      </c:valAx>
      <c:valAx>
        <c:axId val="46730156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445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08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11050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11050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504825</xdr:colOff>
      <xdr:row>101</xdr:row>
      <xdr:rowOff>104775</xdr:rowOff>
    </xdr:from>
    <xdr:to>
      <xdr:col>14</xdr:col>
      <xdr:colOff>9525</xdr:colOff>
      <xdr:row>118</xdr:row>
      <xdr:rowOff>47625</xdr:rowOff>
    </xdr:to>
    <xdr:graphicFrame>
      <xdr:nvGraphicFramePr>
        <xdr:cNvPr id="3" name="Chart 36"/>
        <xdr:cNvGraphicFramePr/>
      </xdr:nvGraphicFramePr>
      <xdr:xfrm>
        <a:off x="1533525" y="14906625"/>
        <a:ext cx="56769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47625</xdr:colOff>
      <xdr:row>76</xdr:row>
      <xdr:rowOff>142875</xdr:rowOff>
    </xdr:from>
    <xdr:to>
      <xdr:col>17</xdr:col>
      <xdr:colOff>95250</xdr:colOff>
      <xdr:row>82</xdr:row>
      <xdr:rowOff>9525</xdr:rowOff>
    </xdr:to>
    <xdr:sp>
      <xdr:nvSpPr>
        <xdr:cNvPr id="4" name="AutoShape 37"/>
        <xdr:cNvSpPr>
          <a:spLocks/>
        </xdr:cNvSpPr>
      </xdr:nvSpPr>
      <xdr:spPr>
        <a:xfrm>
          <a:off x="8277225" y="10877550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09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10</xdr:col>
      <xdr:colOff>0</xdr:colOff>
      <xdr:row>98</xdr:row>
      <xdr:rowOff>28575</xdr:rowOff>
    </xdr:to>
    <xdr:graphicFrame>
      <xdr:nvGraphicFramePr>
        <xdr:cNvPr id="1" name="Chart 3"/>
        <xdr:cNvGraphicFramePr/>
      </xdr:nvGraphicFramePr>
      <xdr:xfrm>
        <a:off x="0" y="13325475"/>
        <a:ext cx="561022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10</xdr:col>
      <xdr:colOff>0</xdr:colOff>
      <xdr:row>115</xdr:row>
      <xdr:rowOff>9525</xdr:rowOff>
    </xdr:to>
    <xdr:graphicFrame>
      <xdr:nvGraphicFramePr>
        <xdr:cNvPr id="2" name="Chart 4"/>
        <xdr:cNvGraphicFramePr/>
      </xdr:nvGraphicFramePr>
      <xdr:xfrm>
        <a:off x="0" y="16097250"/>
        <a:ext cx="5610225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38100</xdr:colOff>
      <xdr:row>9</xdr:row>
      <xdr:rowOff>76200</xdr:rowOff>
    </xdr:from>
    <xdr:to>
      <xdr:col>27</xdr:col>
      <xdr:colOff>142875</xdr:colOff>
      <xdr:row>26</xdr:row>
      <xdr:rowOff>19050</xdr:rowOff>
    </xdr:to>
    <xdr:graphicFrame>
      <xdr:nvGraphicFramePr>
        <xdr:cNvPr id="3" name="Chart 5"/>
        <xdr:cNvGraphicFramePr/>
      </xdr:nvGraphicFramePr>
      <xdr:xfrm>
        <a:off x="12954000" y="1647825"/>
        <a:ext cx="468630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762000</xdr:colOff>
      <xdr:row>28</xdr:row>
      <xdr:rowOff>0</xdr:rowOff>
    </xdr:from>
    <xdr:to>
      <xdr:col>27</xdr:col>
      <xdr:colOff>95250</xdr:colOff>
      <xdr:row>44</xdr:row>
      <xdr:rowOff>104775</xdr:rowOff>
    </xdr:to>
    <xdr:graphicFrame>
      <xdr:nvGraphicFramePr>
        <xdr:cNvPr id="4" name="Chart 6"/>
        <xdr:cNvGraphicFramePr/>
      </xdr:nvGraphicFramePr>
      <xdr:xfrm>
        <a:off x="12906375" y="4648200"/>
        <a:ext cx="4686300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7</xdr:row>
      <xdr:rowOff>152400</xdr:rowOff>
    </xdr:from>
    <xdr:to>
      <xdr:col>12</xdr:col>
      <xdr:colOff>457200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4933950" y="12858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361950</xdr:colOff>
      <xdr:row>24</xdr:row>
      <xdr:rowOff>76200</xdr:rowOff>
    </xdr:from>
    <xdr:to>
      <xdr:col>12</xdr:col>
      <xdr:colOff>457200</xdr:colOff>
      <xdr:row>41</xdr:row>
      <xdr:rowOff>19050</xdr:rowOff>
    </xdr:to>
    <xdr:graphicFrame>
      <xdr:nvGraphicFramePr>
        <xdr:cNvPr id="2" name="Chart 3"/>
        <xdr:cNvGraphicFramePr/>
      </xdr:nvGraphicFramePr>
      <xdr:xfrm>
        <a:off x="4933950" y="399097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08\FM_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"/>
      <sheetName val="Tabelle3"/>
    </sheetNames>
    <sheetDataSet>
      <sheetData sheetId="0">
        <row r="9">
          <cell r="K9" t="str">
            <v>FL,  gr</v>
          </cell>
          <cell r="N9" t="str">
            <v>Fu,  gr</v>
          </cell>
        </row>
        <row r="10">
          <cell r="A10">
            <v>0</v>
          </cell>
          <cell r="K10">
            <v>73.84462536587395</v>
          </cell>
          <cell r="N10">
            <v>72.59113217116581</v>
          </cell>
        </row>
        <row r="11">
          <cell r="A11">
            <v>1</v>
          </cell>
          <cell r="K11">
            <v>74.35512937934396</v>
          </cell>
          <cell r="N11">
            <v>72.88904348134639</v>
          </cell>
        </row>
        <row r="12">
          <cell r="A12">
            <v>2</v>
          </cell>
          <cell r="K12">
            <v>73.71782084669299</v>
          </cell>
          <cell r="N12">
            <v>74.71563856915405</v>
          </cell>
        </row>
        <row r="13">
          <cell r="A13">
            <v>3</v>
          </cell>
          <cell r="K13">
            <v>74.43216136524825</v>
          </cell>
          <cell r="N13">
            <v>71.32105612344715</v>
          </cell>
        </row>
        <row r="14">
          <cell r="A14">
            <v>4</v>
          </cell>
          <cell r="K14">
            <v>74.89687716497065</v>
          </cell>
          <cell r="N14">
            <v>81.97653014072675</v>
          </cell>
        </row>
        <row r="15">
          <cell r="A15">
            <v>5</v>
          </cell>
          <cell r="K15">
            <v>74.56081428630786</v>
          </cell>
          <cell r="N15">
            <v>76.45101347132598</v>
          </cell>
        </row>
        <row r="16">
          <cell r="A16">
            <v>6</v>
          </cell>
          <cell r="K16">
            <v>72.83926438532055</v>
          </cell>
          <cell r="N16">
            <v>71.68398178365477</v>
          </cell>
        </row>
        <row r="17">
          <cell r="A17">
            <v>7</v>
          </cell>
          <cell r="K17">
            <v>73.81923830104532</v>
          </cell>
          <cell r="N17">
            <v>71.87867592394757</v>
          </cell>
        </row>
        <row r="18">
          <cell r="A18">
            <v>8</v>
          </cell>
          <cell r="K18">
            <v>72.9887548834831</v>
          </cell>
          <cell r="N18">
            <v>71.75689928181556</v>
          </cell>
        </row>
        <row r="19">
          <cell r="A19">
            <v>9</v>
          </cell>
          <cell r="K19">
            <v>71.85429580848687</v>
          </cell>
          <cell r="N19">
            <v>73.89543880002589</v>
          </cell>
        </row>
        <row r="20">
          <cell r="A20">
            <v>10</v>
          </cell>
          <cell r="K20">
            <v>73.74315560751525</v>
          </cell>
          <cell r="N20">
            <v>73.38965357286952</v>
          </cell>
        </row>
        <row r="21">
          <cell r="A21">
            <v>11</v>
          </cell>
          <cell r="K21">
            <v>73.41481933473271</v>
          </cell>
          <cell r="N21">
            <v>70.57969046640378</v>
          </cell>
        </row>
        <row r="22">
          <cell r="A22">
            <v>12</v>
          </cell>
          <cell r="K22">
            <v>72.49223418241338</v>
          </cell>
          <cell r="N22">
            <v>70.88917183106778</v>
          </cell>
        </row>
        <row r="23">
          <cell r="A23">
            <v>13</v>
          </cell>
          <cell r="K23">
            <v>73.01371470372763</v>
          </cell>
          <cell r="N23">
            <v>71.70827526201423</v>
          </cell>
        </row>
        <row r="24">
          <cell r="A24">
            <v>14</v>
          </cell>
          <cell r="K24">
            <v>73.64189484965584</v>
          </cell>
          <cell r="N24">
            <v>71.03269635346611</v>
          </cell>
        </row>
        <row r="25">
          <cell r="A25">
            <v>15</v>
          </cell>
          <cell r="K25">
            <v>73.87002552919664</v>
          </cell>
          <cell r="N25">
            <v>70.03708935963272</v>
          </cell>
        </row>
        <row r="26">
          <cell r="A26">
            <v>16</v>
          </cell>
          <cell r="K26">
            <v>73.2389303809345</v>
          </cell>
          <cell r="N26">
            <v>70.41388539461761</v>
          </cell>
        </row>
        <row r="27">
          <cell r="A27">
            <v>17</v>
          </cell>
          <cell r="K27">
            <v>73.43999804305652</v>
          </cell>
          <cell r="N27">
            <v>70.57969046640378</v>
          </cell>
        </row>
        <row r="28">
          <cell r="A28">
            <v>18</v>
          </cell>
          <cell r="K28">
            <v>73.97175734779377</v>
          </cell>
          <cell r="N28">
            <v>71.44172449900637</v>
          </cell>
        </row>
        <row r="29">
          <cell r="A29">
            <v>19</v>
          </cell>
          <cell r="K29">
            <v>73.7685034308591</v>
          </cell>
          <cell r="N29">
            <v>70.20156456108525</v>
          </cell>
        </row>
        <row r="30">
          <cell r="A30">
            <v>20</v>
          </cell>
          <cell r="K30">
            <v>73.7685034308591</v>
          </cell>
          <cell r="N30">
            <v>71.2969591370076</v>
          </cell>
        </row>
        <row r="31">
          <cell r="A31">
            <v>21</v>
          </cell>
          <cell r="K31">
            <v>72.71503951769424</v>
          </cell>
          <cell r="N31">
            <v>69.99020260656349</v>
          </cell>
        </row>
        <row r="32">
          <cell r="A32">
            <v>22</v>
          </cell>
          <cell r="K32">
            <v>73.84462536587395</v>
          </cell>
          <cell r="N32">
            <v>71.5384798283643</v>
          </cell>
        </row>
        <row r="33">
          <cell r="A33">
            <v>23</v>
          </cell>
          <cell r="K33">
            <v>73.81923830104532</v>
          </cell>
          <cell r="N33">
            <v>73.1387060609851</v>
          </cell>
        </row>
        <row r="34">
          <cell r="A34">
            <v>24</v>
          </cell>
          <cell r="K34">
            <v>73.2389303809345</v>
          </cell>
          <cell r="N34">
            <v>73.51561193564835</v>
          </cell>
        </row>
        <row r="35">
          <cell r="A35">
            <v>25</v>
          </cell>
          <cell r="K35">
            <v>73.26401865012825</v>
          </cell>
          <cell r="N35">
            <v>72.93887362412742</v>
          </cell>
        </row>
        <row r="36">
          <cell r="A36">
            <v>26</v>
          </cell>
          <cell r="K36">
            <v>73.56608609271699</v>
          </cell>
          <cell r="N36">
            <v>79.33907811059703</v>
          </cell>
        </row>
        <row r="37">
          <cell r="A37">
            <v>27</v>
          </cell>
          <cell r="K37">
            <v>73.71782084669299</v>
          </cell>
          <cell r="N37">
            <v>77.25987061914974</v>
          </cell>
        </row>
        <row r="38">
          <cell r="A38">
            <v>28</v>
          </cell>
          <cell r="K38">
            <v>73.56608609271699</v>
          </cell>
          <cell r="N38">
            <v>77.20554833528182</v>
          </cell>
        </row>
        <row r="39">
          <cell r="A39">
            <v>29</v>
          </cell>
          <cell r="K39">
            <v>73.46518970672275</v>
          </cell>
          <cell r="N39">
            <v>71.1286216583447</v>
          </cell>
        </row>
        <row r="40">
          <cell r="A40">
            <v>30</v>
          </cell>
          <cell r="K40">
            <v>73.1887924872258</v>
          </cell>
          <cell r="N40">
            <v>76.50454122286092</v>
          </cell>
        </row>
        <row r="41">
          <cell r="A41">
            <v>31</v>
          </cell>
          <cell r="K41">
            <v>72.9139521675316</v>
          </cell>
          <cell r="N41">
            <v>73.92086518738188</v>
          </cell>
        </row>
        <row r="42">
          <cell r="A42">
            <v>32</v>
          </cell>
          <cell r="K42">
            <v>73.69249913941846</v>
          </cell>
          <cell r="N42">
            <v>79.0570339750347</v>
          </cell>
        </row>
        <row r="43">
          <cell r="A43">
            <v>33</v>
          </cell>
          <cell r="K43">
            <v>72.27045132343909</v>
          </cell>
          <cell r="N43">
            <v>72.46754126453664</v>
          </cell>
        </row>
        <row r="44">
          <cell r="A44">
            <v>34</v>
          </cell>
          <cell r="K44">
            <v>72.41819326374431</v>
          </cell>
          <cell r="N44">
            <v>71.659700648497</v>
          </cell>
        </row>
        <row r="45">
          <cell r="A45">
            <v>35</v>
          </cell>
          <cell r="K45">
            <v>72.96380785986504</v>
          </cell>
          <cell r="N45">
            <v>73.74315560751525</v>
          </cell>
        </row>
        <row r="46">
          <cell r="A46">
            <v>36</v>
          </cell>
          <cell r="K46">
            <v>73.36450074859256</v>
          </cell>
          <cell r="N46">
            <v>73.2389303809345</v>
          </cell>
        </row>
        <row r="47">
          <cell r="A47">
            <v>37</v>
          </cell>
          <cell r="K47">
            <v>71.15263334579572</v>
          </cell>
          <cell r="N47">
            <v>70.46119860369427</v>
          </cell>
        </row>
        <row r="48">
          <cell r="A48">
            <v>38</v>
          </cell>
          <cell r="K48">
            <v>73.03868732935226</v>
          </cell>
          <cell r="N48">
            <v>69.84982449860738</v>
          </cell>
        </row>
        <row r="49">
          <cell r="A49">
            <v>39</v>
          </cell>
          <cell r="K49">
            <v>71.97632057348282</v>
          </cell>
          <cell r="N49">
            <v>72.71503951769424</v>
          </cell>
        </row>
        <row r="50">
          <cell r="A50">
            <v>40</v>
          </cell>
          <cell r="K50">
            <v>72.19674983967246</v>
          </cell>
          <cell r="N50">
            <v>70.55596819433656</v>
          </cell>
        </row>
        <row r="51">
          <cell r="A51">
            <v>41</v>
          </cell>
          <cell r="K51">
            <v>72.9139521675316</v>
          </cell>
          <cell r="N51">
            <v>71.659700648497</v>
          </cell>
        </row>
        <row r="52">
          <cell r="A52">
            <v>42</v>
          </cell>
          <cell r="K52">
            <v>70.6746992935664</v>
          </cell>
          <cell r="N52">
            <v>71.87867592394757</v>
          </cell>
        </row>
        <row r="53">
          <cell r="A53">
            <v>43</v>
          </cell>
          <cell r="K53">
            <v>72.83926438532055</v>
          </cell>
          <cell r="N53">
            <v>73.71782084669299</v>
          </cell>
        </row>
        <row r="54">
          <cell r="A54">
            <v>44</v>
          </cell>
          <cell r="K54">
            <v>72.73985905485212</v>
          </cell>
          <cell r="N54">
            <v>74.8191228207015</v>
          </cell>
        </row>
        <row r="55">
          <cell r="A55">
            <v>45</v>
          </cell>
          <cell r="K55">
            <v>72.49223418241338</v>
          </cell>
          <cell r="N55">
            <v>73.89543880002589</v>
          </cell>
        </row>
        <row r="56">
          <cell r="A56">
            <v>46</v>
          </cell>
          <cell r="K56">
            <v>73.16374284507596</v>
          </cell>
          <cell r="N56">
            <v>70.86529337335719</v>
          </cell>
        </row>
        <row r="57">
          <cell r="A57">
            <v>47</v>
          </cell>
          <cell r="K57">
            <v>72.2458716275626</v>
          </cell>
          <cell r="N57">
            <v>73.87002552919664</v>
          </cell>
        </row>
        <row r="58">
          <cell r="A58">
            <v>48</v>
          </cell>
          <cell r="K58">
            <v>71.3451653284211</v>
          </cell>
          <cell r="N58">
            <v>70.84142697851982</v>
          </cell>
        </row>
        <row r="59">
          <cell r="A59">
            <v>49</v>
          </cell>
          <cell r="K59">
            <v>72.46754126453664</v>
          </cell>
          <cell r="N59">
            <v>74.87094558820144</v>
          </cell>
        </row>
        <row r="60">
          <cell r="A60">
            <v>50</v>
          </cell>
          <cell r="K60">
            <v>72.81439395805481</v>
          </cell>
          <cell r="N60">
            <v>70.79373034497613</v>
          </cell>
        </row>
        <row r="61">
          <cell r="A61">
            <v>51</v>
          </cell>
          <cell r="K61">
            <v>72.14767813346728</v>
          </cell>
          <cell r="N61">
            <v>70.79373034497613</v>
          </cell>
        </row>
        <row r="62">
          <cell r="A62">
            <v>52</v>
          </cell>
          <cell r="K62">
            <v>71.3934204270273</v>
          </cell>
          <cell r="N62">
            <v>71.32105612344715</v>
          </cell>
        </row>
        <row r="63">
          <cell r="A63">
            <v>53</v>
          </cell>
          <cell r="K63">
            <v>74.8191228207015</v>
          </cell>
          <cell r="N63">
            <v>70.57969046640378</v>
          </cell>
        </row>
        <row r="64">
          <cell r="A64">
            <v>54</v>
          </cell>
          <cell r="K64">
            <v>70.39024665860467</v>
          </cell>
          <cell r="N64">
            <v>70.43753604031355</v>
          </cell>
        </row>
        <row r="65">
          <cell r="A65">
            <v>55</v>
          </cell>
          <cell r="K65">
            <v>70.6746992935664</v>
          </cell>
          <cell r="N65">
            <v>71.17665719414177</v>
          </cell>
        </row>
        <row r="66">
          <cell r="A66">
            <v>56</v>
          </cell>
          <cell r="K66">
            <v>72.69023268136547</v>
          </cell>
          <cell r="N66">
            <v>71.20069321159619</v>
          </cell>
        </row>
        <row r="67">
          <cell r="A67">
            <v>57</v>
          </cell>
          <cell r="K67">
            <v>69.40806920617791</v>
          </cell>
          <cell r="N67">
            <v>71.97632057348282</v>
          </cell>
        </row>
        <row r="68">
          <cell r="A68">
            <v>58</v>
          </cell>
          <cell r="K68">
            <v>73.43999804305652</v>
          </cell>
          <cell r="N68">
            <v>71.82992809494995</v>
          </cell>
        </row>
        <row r="69">
          <cell r="A69">
            <v>59</v>
          </cell>
          <cell r="K69">
            <v>70.41388539461761</v>
          </cell>
          <cell r="N69">
            <v>72.07416432847506</v>
          </cell>
        </row>
        <row r="70">
          <cell r="A70">
            <v>60</v>
          </cell>
          <cell r="K70">
            <v>73.33936085303527</v>
          </cell>
          <cell r="N70">
            <v>73.54084251870951</v>
          </cell>
        </row>
        <row r="71">
          <cell r="A71">
            <v>61</v>
          </cell>
          <cell r="K71">
            <v>71.97632057348282</v>
          </cell>
          <cell r="N71">
            <v>71.2969591370076</v>
          </cell>
        </row>
        <row r="72">
          <cell r="A72">
            <v>62</v>
          </cell>
          <cell r="K72">
            <v>70.08402324295965</v>
          </cell>
          <cell r="N72">
            <v>81.12192309794541</v>
          </cell>
        </row>
        <row r="73">
          <cell r="A73">
            <v>63</v>
          </cell>
          <cell r="K73">
            <v>69.75647359089479</v>
          </cell>
          <cell r="N73">
            <v>76.93479438512782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tabSelected="1" workbookViewId="0" topLeftCell="A1">
      <selection activeCell="K122" sqref="K122"/>
    </sheetView>
  </sheetViews>
  <sheetFormatPr defaultColWidth="11.421875" defaultRowHeight="12.75"/>
  <cols>
    <col min="1" max="16" width="7.7109375" style="0" customWidth="1"/>
  </cols>
  <sheetData>
    <row r="2" spans="4:7" ht="15.75">
      <c r="D2" s="1" t="s">
        <v>1</v>
      </c>
      <c r="E2" s="2">
        <v>0.3826</v>
      </c>
      <c r="F2" s="2"/>
      <c r="G2" s="2"/>
    </row>
    <row r="3" spans="4:7" ht="12.75">
      <c r="D3" s="1" t="s">
        <v>11</v>
      </c>
      <c r="E3" s="5">
        <v>80.8</v>
      </c>
      <c r="F3" s="3"/>
      <c r="G3" s="3"/>
    </row>
    <row r="4" spans="4:5" ht="13.5">
      <c r="D4" s="233" t="s">
        <v>2</v>
      </c>
      <c r="E4" s="233"/>
    </row>
    <row r="6" spans="1:16" ht="13.5" thickBot="1">
      <c r="A6" s="78" t="s">
        <v>12</v>
      </c>
      <c r="B6" s="241" t="s">
        <v>52</v>
      </c>
      <c r="C6" s="242"/>
      <c r="D6" s="6"/>
      <c r="E6" s="6"/>
      <c r="F6" s="6"/>
      <c r="G6" s="6"/>
      <c r="H6" s="6"/>
      <c r="N6" s="78" t="s">
        <v>12</v>
      </c>
      <c r="O6" s="241" t="s">
        <v>52</v>
      </c>
      <c r="P6" s="242"/>
    </row>
    <row r="7" spans="1:16" ht="14.25" thickBot="1" thickTop="1">
      <c r="A7" s="72" t="s">
        <v>9</v>
      </c>
      <c r="B7" s="243" t="s">
        <v>53</v>
      </c>
      <c r="C7" s="244"/>
      <c r="D7" s="244"/>
      <c r="E7" s="244"/>
      <c r="F7" s="244"/>
      <c r="G7" s="244"/>
      <c r="H7" s="245"/>
      <c r="I7" s="243" t="s">
        <v>57</v>
      </c>
      <c r="J7" s="244"/>
      <c r="K7" s="244"/>
      <c r="L7" s="244"/>
      <c r="M7" s="244"/>
      <c r="N7" s="244"/>
      <c r="O7" s="246"/>
      <c r="P7" s="121" t="s">
        <v>9</v>
      </c>
    </row>
    <row r="8" spans="1:16" ht="13.5" thickBot="1">
      <c r="A8" s="73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122"/>
      <c r="P8" s="119" t="s">
        <v>13</v>
      </c>
    </row>
    <row r="9" spans="1:16" ht="14.25" thickBot="1">
      <c r="A9" s="74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30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30</v>
      </c>
      <c r="P9" s="120" t="s">
        <v>0</v>
      </c>
    </row>
    <row r="10" spans="1:16" s="123" customFormat="1" ht="10.5" customHeight="1">
      <c r="A10" s="34">
        <v>0</v>
      </c>
      <c r="B10" s="168"/>
      <c r="C10" s="169">
        <v>5.805</v>
      </c>
      <c r="D10" s="158">
        <f>$E$2*($E$3/C10)^2</f>
        <v>74.12474956618378</v>
      </c>
      <c r="E10" s="170"/>
      <c r="F10" s="169">
        <v>5.786</v>
      </c>
      <c r="G10" s="158">
        <f>$E$2*($E$3/F10)^2</f>
        <v>74.6123688668155</v>
      </c>
      <c r="H10" s="171"/>
      <c r="I10" s="168"/>
      <c r="J10" s="172">
        <v>5.777</v>
      </c>
      <c r="K10" s="158">
        <f>$E$2*($E$3/J10)^2</f>
        <v>74.84502747655199</v>
      </c>
      <c r="L10" s="168"/>
      <c r="M10" s="172">
        <v>5.721</v>
      </c>
      <c r="N10" s="158">
        <f>$E$2*($E$3/M10)^2</f>
        <v>76.31743961114874</v>
      </c>
      <c r="O10" s="173"/>
      <c r="P10" s="33">
        <v>0</v>
      </c>
    </row>
    <row r="11" spans="1:16" s="123" customFormat="1" ht="10.5" customHeight="1">
      <c r="A11" s="37">
        <v>1</v>
      </c>
      <c r="B11" s="156"/>
      <c r="C11" s="157">
        <v>5.757</v>
      </c>
      <c r="D11" s="158">
        <f aca="true" t="shared" si="0" ref="D11:D73">$E$2*($E$3/C11)^2</f>
        <v>75.36595875654048</v>
      </c>
      <c r="E11" s="159"/>
      <c r="F11" s="157">
        <v>5.786</v>
      </c>
      <c r="G11" s="158">
        <f aca="true" t="shared" si="1" ref="G11:G73">$E$2*($E$3/F11)^2</f>
        <v>74.6123688668155</v>
      </c>
      <c r="H11" s="160"/>
      <c r="I11" s="156"/>
      <c r="J11" s="157">
        <v>5.803</v>
      </c>
      <c r="K11" s="158">
        <f aca="true" t="shared" si="2" ref="K11:K73">$E$2*($E$3/J11)^2</f>
        <v>74.17585245992039</v>
      </c>
      <c r="L11" s="156"/>
      <c r="M11" s="157">
        <v>5.797</v>
      </c>
      <c r="N11" s="158">
        <f aca="true" t="shared" si="3" ref="N11:N73">$E$2*($E$3/M11)^2</f>
        <v>74.3294786233884</v>
      </c>
      <c r="O11" s="161"/>
      <c r="P11" s="124">
        <v>1</v>
      </c>
    </row>
    <row r="12" spans="1:16" s="123" customFormat="1" ht="10.5" customHeight="1">
      <c r="A12" s="37">
        <v>2</v>
      </c>
      <c r="B12" s="195"/>
      <c r="C12" s="157">
        <v>5.824</v>
      </c>
      <c r="D12" s="158">
        <f t="shared" si="0"/>
        <v>73.64189484965584</v>
      </c>
      <c r="E12" s="159"/>
      <c r="F12" s="157">
        <v>5.852</v>
      </c>
      <c r="G12" s="158">
        <f t="shared" si="1"/>
        <v>72.93887362412742</v>
      </c>
      <c r="H12" s="160" t="s">
        <v>58</v>
      </c>
      <c r="I12" s="156"/>
      <c r="J12" s="157">
        <v>5.823</v>
      </c>
      <c r="K12" s="158">
        <f t="shared" si="2"/>
        <v>73.66719047672554</v>
      </c>
      <c r="L12" s="156"/>
      <c r="M12" s="157">
        <v>5.73</v>
      </c>
      <c r="N12" s="158">
        <f t="shared" si="3"/>
        <v>76.07788724115139</v>
      </c>
      <c r="O12" s="161"/>
      <c r="P12" s="124">
        <v>2</v>
      </c>
    </row>
    <row r="13" spans="1:16" s="123" customFormat="1" ht="10.5" customHeight="1">
      <c r="A13" s="37">
        <v>3</v>
      </c>
      <c r="B13" s="156"/>
      <c r="C13" s="157">
        <v>5.81</v>
      </c>
      <c r="D13" s="158">
        <f t="shared" si="0"/>
        <v>73.99722313892896</v>
      </c>
      <c r="E13" s="159"/>
      <c r="F13" s="157">
        <v>5.815</v>
      </c>
      <c r="G13" s="158">
        <f t="shared" si="1"/>
        <v>73.87002552919664</v>
      </c>
      <c r="H13" s="160"/>
      <c r="I13" s="156"/>
      <c r="J13" s="157">
        <v>5.906</v>
      </c>
      <c r="K13" s="158">
        <f t="shared" si="2"/>
        <v>71.61117537435169</v>
      </c>
      <c r="L13" s="156"/>
      <c r="M13" s="157">
        <v>5.528</v>
      </c>
      <c r="N13" s="158">
        <f t="shared" si="3"/>
        <v>81.73943256380882</v>
      </c>
      <c r="O13" s="161"/>
      <c r="P13" s="124">
        <v>3</v>
      </c>
    </row>
    <row r="14" spans="1:16" s="123" customFormat="1" ht="10.5" customHeight="1">
      <c r="A14" s="37">
        <v>4</v>
      </c>
      <c r="B14" s="156"/>
      <c r="C14" s="157">
        <v>5.793</v>
      </c>
      <c r="D14" s="158">
        <f t="shared" si="0"/>
        <v>74.43216136524825</v>
      </c>
      <c r="E14" s="159"/>
      <c r="F14" s="157">
        <v>5.917</v>
      </c>
      <c r="G14" s="158">
        <f t="shared" si="1"/>
        <v>71.3451653284211</v>
      </c>
      <c r="H14" s="160"/>
      <c r="I14" s="156"/>
      <c r="J14" s="157">
        <v>5.881</v>
      </c>
      <c r="K14" s="158">
        <f t="shared" si="2"/>
        <v>72.2213044691488</v>
      </c>
      <c r="L14" s="156"/>
      <c r="M14" s="157">
        <v>5.762</v>
      </c>
      <c r="N14" s="158">
        <f t="shared" si="3"/>
        <v>75.23521724458116</v>
      </c>
      <c r="O14" s="161"/>
      <c r="P14" s="124">
        <v>4</v>
      </c>
    </row>
    <row r="15" spans="1:16" s="123" customFormat="1" ht="10.5" customHeight="1">
      <c r="A15" s="37">
        <v>5</v>
      </c>
      <c r="B15" s="156"/>
      <c r="C15" s="157">
        <v>5.799</v>
      </c>
      <c r="D15" s="158">
        <f t="shared" si="0"/>
        <v>74.27821691551732</v>
      </c>
      <c r="E15" s="159"/>
      <c r="F15" s="157">
        <v>5.912</v>
      </c>
      <c r="G15" s="158">
        <f t="shared" si="1"/>
        <v>71.46589492072269</v>
      </c>
      <c r="H15" s="160"/>
      <c r="I15" s="156"/>
      <c r="J15" s="157">
        <v>5.83</v>
      </c>
      <c r="K15" s="158">
        <f t="shared" si="2"/>
        <v>73.49039433462102</v>
      </c>
      <c r="L15" s="156"/>
      <c r="M15" s="157">
        <v>5.841</v>
      </c>
      <c r="N15" s="158">
        <f t="shared" si="3"/>
        <v>73.21385499624074</v>
      </c>
      <c r="O15" s="161"/>
      <c r="P15" s="124">
        <v>5</v>
      </c>
    </row>
    <row r="16" spans="1:16" s="123" customFormat="1" ht="10.5" customHeight="1">
      <c r="A16" s="37">
        <v>6</v>
      </c>
      <c r="B16" s="156"/>
      <c r="C16" s="157">
        <v>5.815</v>
      </c>
      <c r="D16" s="158">
        <f t="shared" si="0"/>
        <v>73.87002552919664</v>
      </c>
      <c r="E16" s="159"/>
      <c r="F16" s="157">
        <v>5.787</v>
      </c>
      <c r="G16" s="158">
        <f t="shared" si="1"/>
        <v>74.58658489504535</v>
      </c>
      <c r="H16" s="160"/>
      <c r="I16" s="156"/>
      <c r="J16" s="157">
        <v>5.79</v>
      </c>
      <c r="K16" s="158">
        <f t="shared" si="2"/>
        <v>74.50931312100846</v>
      </c>
      <c r="L16" s="156"/>
      <c r="M16" s="157">
        <v>5.639</v>
      </c>
      <c r="N16" s="158">
        <f t="shared" si="3"/>
        <v>78.55313065114349</v>
      </c>
      <c r="O16" s="161"/>
      <c r="P16" s="124">
        <v>6</v>
      </c>
    </row>
    <row r="17" spans="1:16" s="123" customFormat="1" ht="10.5" customHeight="1">
      <c r="A17" s="37">
        <v>7</v>
      </c>
      <c r="B17" s="156"/>
      <c r="C17" s="157">
        <v>5.801</v>
      </c>
      <c r="D17" s="158">
        <f t="shared" si="0"/>
        <v>74.22700821871743</v>
      </c>
      <c r="E17" s="159"/>
      <c r="F17" s="157">
        <v>5.906</v>
      </c>
      <c r="G17" s="158">
        <f t="shared" si="1"/>
        <v>71.61117537435169</v>
      </c>
      <c r="H17" s="160"/>
      <c r="I17" s="156"/>
      <c r="J17" s="157">
        <v>5.876</v>
      </c>
      <c r="K17" s="158">
        <f t="shared" si="2"/>
        <v>72.34426572120626</v>
      </c>
      <c r="L17" s="156"/>
      <c r="M17" s="157">
        <v>5.796</v>
      </c>
      <c r="N17" s="158">
        <f t="shared" si="3"/>
        <v>74.35512937934396</v>
      </c>
      <c r="O17" s="161"/>
      <c r="P17" s="124">
        <v>7</v>
      </c>
    </row>
    <row r="18" spans="1:16" s="123" customFormat="1" ht="10.5" customHeight="1">
      <c r="A18" s="37">
        <v>8</v>
      </c>
      <c r="B18" s="156"/>
      <c r="C18" s="157">
        <v>5.843</v>
      </c>
      <c r="D18" s="158">
        <f t="shared" si="0"/>
        <v>73.16374284507596</v>
      </c>
      <c r="E18" s="159"/>
      <c r="F18" s="157">
        <v>5.914</v>
      </c>
      <c r="G18" s="158">
        <f t="shared" si="1"/>
        <v>71.41756633720459</v>
      </c>
      <c r="H18" s="160"/>
      <c r="I18" s="156"/>
      <c r="J18" s="157">
        <v>5.842</v>
      </c>
      <c r="K18" s="158">
        <f t="shared" si="2"/>
        <v>73.1887924872258</v>
      </c>
      <c r="L18" s="156"/>
      <c r="M18" s="157">
        <v>5.802</v>
      </c>
      <c r="N18" s="158">
        <f t="shared" si="3"/>
        <v>74.20142372663041</v>
      </c>
      <c r="O18" s="161"/>
      <c r="P18" s="124">
        <v>8</v>
      </c>
    </row>
    <row r="19" spans="1:16" s="123" customFormat="1" ht="10.5" customHeight="1">
      <c r="A19" s="37">
        <v>9</v>
      </c>
      <c r="B19" s="156"/>
      <c r="C19" s="157">
        <v>5.841</v>
      </c>
      <c r="D19" s="158">
        <f t="shared" si="0"/>
        <v>73.21385499624074</v>
      </c>
      <c r="E19" s="159"/>
      <c r="F19" s="157">
        <v>5.835</v>
      </c>
      <c r="G19" s="158">
        <f t="shared" si="1"/>
        <v>73.36450074859256</v>
      </c>
      <c r="H19" s="160"/>
      <c r="I19" s="156"/>
      <c r="J19" s="157">
        <v>5.847</v>
      </c>
      <c r="K19" s="158">
        <f t="shared" si="2"/>
        <v>73.063672769118</v>
      </c>
      <c r="L19" s="156"/>
      <c r="M19" s="157">
        <v>5.814</v>
      </c>
      <c r="N19" s="158">
        <f t="shared" si="3"/>
        <v>73.89543880002589</v>
      </c>
      <c r="O19" s="161"/>
      <c r="P19" s="124">
        <v>9</v>
      </c>
    </row>
    <row r="20" spans="1:16" s="123" customFormat="1" ht="10.5" customHeight="1">
      <c r="A20" s="37">
        <v>10</v>
      </c>
      <c r="B20" s="156"/>
      <c r="C20" s="157">
        <v>5.833</v>
      </c>
      <c r="D20" s="158">
        <f t="shared" si="0"/>
        <v>73.41481933473271</v>
      </c>
      <c r="E20" s="159"/>
      <c r="F20" s="157">
        <v>5.841</v>
      </c>
      <c r="G20" s="158">
        <f t="shared" si="1"/>
        <v>73.21385499624074</v>
      </c>
      <c r="H20" s="160"/>
      <c r="I20" s="156"/>
      <c r="J20" s="157">
        <v>5.82</v>
      </c>
      <c r="K20" s="158">
        <f t="shared" si="2"/>
        <v>73.74315560751525</v>
      </c>
      <c r="L20" s="156"/>
      <c r="M20" s="157">
        <v>5.841</v>
      </c>
      <c r="N20" s="158">
        <f t="shared" si="3"/>
        <v>73.21385499624074</v>
      </c>
      <c r="O20" s="161"/>
      <c r="P20" s="124">
        <v>10</v>
      </c>
    </row>
    <row r="21" spans="1:16" s="123" customFormat="1" ht="10.5" customHeight="1">
      <c r="A21" s="37">
        <v>11</v>
      </c>
      <c r="B21" s="156"/>
      <c r="C21" s="157">
        <v>5.869</v>
      </c>
      <c r="D21" s="158">
        <f t="shared" si="0"/>
        <v>72.51693972340557</v>
      </c>
      <c r="E21" s="159"/>
      <c r="F21" s="157">
        <v>5.838</v>
      </c>
      <c r="G21" s="158">
        <f t="shared" si="1"/>
        <v>73.28911981265082</v>
      </c>
      <c r="H21" s="160"/>
      <c r="I21" s="156"/>
      <c r="J21" s="157">
        <v>5.851</v>
      </c>
      <c r="K21" s="158">
        <f t="shared" si="2"/>
        <v>72.96380785986504</v>
      </c>
      <c r="L21" s="156"/>
      <c r="M21" s="157">
        <v>5.862</v>
      </c>
      <c r="N21" s="158">
        <f t="shared" si="3"/>
        <v>72.69023268136547</v>
      </c>
      <c r="O21" s="161"/>
      <c r="P21" s="124">
        <v>11</v>
      </c>
    </row>
    <row r="22" spans="1:16" s="123" customFormat="1" ht="10.5" customHeight="1">
      <c r="A22" s="37">
        <v>12</v>
      </c>
      <c r="B22" s="156"/>
      <c r="C22" s="157">
        <v>5.872</v>
      </c>
      <c r="D22" s="158">
        <f t="shared" si="0"/>
        <v>72.44286096117722</v>
      </c>
      <c r="E22" s="159"/>
      <c r="F22" s="157">
        <v>5.828</v>
      </c>
      <c r="G22" s="158">
        <f t="shared" si="1"/>
        <v>73.54084251870951</v>
      </c>
      <c r="H22" s="160"/>
      <c r="I22" s="156"/>
      <c r="J22" s="157">
        <v>5.854</v>
      </c>
      <c r="K22" s="158">
        <f t="shared" si="2"/>
        <v>72.88904348134639</v>
      </c>
      <c r="L22" s="156"/>
      <c r="M22" s="157">
        <v>5.899</v>
      </c>
      <c r="N22" s="158">
        <f t="shared" si="3"/>
        <v>71.78122984001384</v>
      </c>
      <c r="O22" s="161"/>
      <c r="P22" s="124">
        <v>12</v>
      </c>
    </row>
    <row r="23" spans="1:16" s="123" customFormat="1" ht="10.5" customHeight="1">
      <c r="A23" s="37">
        <v>13</v>
      </c>
      <c r="B23" s="156"/>
      <c r="C23" s="157">
        <v>5.836</v>
      </c>
      <c r="D23" s="158">
        <f t="shared" si="0"/>
        <v>73.33936085303527</v>
      </c>
      <c r="E23" s="159"/>
      <c r="F23" s="157">
        <v>5.883</v>
      </c>
      <c r="G23" s="158">
        <f t="shared" si="1"/>
        <v>72.17220773061555</v>
      </c>
      <c r="H23" s="160"/>
      <c r="I23" s="156"/>
      <c r="J23" s="157">
        <v>5.844</v>
      </c>
      <c r="K23" s="158">
        <f t="shared" si="2"/>
        <v>73.1387060609851</v>
      </c>
      <c r="L23" s="156"/>
      <c r="M23" s="157">
        <v>5.878</v>
      </c>
      <c r="N23" s="158">
        <f t="shared" si="3"/>
        <v>72.2950435653108</v>
      </c>
      <c r="O23" s="161"/>
      <c r="P23" s="124">
        <v>13</v>
      </c>
    </row>
    <row r="24" spans="1:16" s="123" customFormat="1" ht="10.5" customHeight="1">
      <c r="A24" s="37">
        <v>14</v>
      </c>
      <c r="B24" s="156"/>
      <c r="C24" s="157">
        <v>5.849</v>
      </c>
      <c r="D24" s="158">
        <f t="shared" si="0"/>
        <v>73.01371470372763</v>
      </c>
      <c r="E24" s="159"/>
      <c r="F24" s="157">
        <v>5.846</v>
      </c>
      <c r="G24" s="158">
        <f t="shared" si="1"/>
        <v>73.08867103179344</v>
      </c>
      <c r="H24" s="160"/>
      <c r="I24" s="156"/>
      <c r="J24" s="157">
        <v>5.861</v>
      </c>
      <c r="K24" s="158">
        <f t="shared" si="2"/>
        <v>72.71503951769424</v>
      </c>
      <c r="L24" s="156"/>
      <c r="M24" s="157">
        <v>5.853</v>
      </c>
      <c r="N24" s="158">
        <f t="shared" si="3"/>
        <v>72.9139521675316</v>
      </c>
      <c r="O24" s="161"/>
      <c r="P24" s="124">
        <v>14</v>
      </c>
    </row>
    <row r="25" spans="1:16" s="123" customFormat="1" ht="10.5" customHeight="1">
      <c r="A25" s="37">
        <v>15</v>
      </c>
      <c r="B25" s="156"/>
      <c r="C25" s="157">
        <v>5.883</v>
      </c>
      <c r="D25" s="158">
        <f t="shared" si="0"/>
        <v>72.17220773061555</v>
      </c>
      <c r="E25" s="159"/>
      <c r="F25" s="157">
        <v>5.935</v>
      </c>
      <c r="G25" s="158">
        <f t="shared" si="1"/>
        <v>70.91306235978223</v>
      </c>
      <c r="H25" s="160"/>
      <c r="I25" s="156"/>
      <c r="J25" s="157">
        <v>5.841</v>
      </c>
      <c r="K25" s="158">
        <f t="shared" si="2"/>
        <v>73.21385499624074</v>
      </c>
      <c r="L25" s="156"/>
      <c r="M25" s="157">
        <v>5.861</v>
      </c>
      <c r="N25" s="158">
        <f t="shared" si="3"/>
        <v>72.71503951769424</v>
      </c>
      <c r="O25" s="161"/>
      <c r="P25" s="124">
        <v>15</v>
      </c>
    </row>
    <row r="26" spans="1:16" s="123" customFormat="1" ht="10.5" customHeight="1">
      <c r="A26" s="37">
        <v>16</v>
      </c>
      <c r="B26" s="156"/>
      <c r="C26" s="157">
        <v>5.846</v>
      </c>
      <c r="D26" s="158">
        <f t="shared" si="0"/>
        <v>73.08867103179344</v>
      </c>
      <c r="E26" s="159"/>
      <c r="F26" s="157">
        <v>5.854</v>
      </c>
      <c r="G26" s="158">
        <f t="shared" si="1"/>
        <v>72.88904348134639</v>
      </c>
      <c r="H26" s="160"/>
      <c r="I26" s="156"/>
      <c r="J26" s="157">
        <v>5.817</v>
      </c>
      <c r="K26" s="158">
        <f t="shared" si="2"/>
        <v>73.81923830104532</v>
      </c>
      <c r="L26" s="156"/>
      <c r="M26" s="157">
        <v>5.859</v>
      </c>
      <c r="N26" s="158">
        <f t="shared" si="3"/>
        <v>72.76469130151085</v>
      </c>
      <c r="O26" s="161"/>
      <c r="P26" s="124">
        <v>16</v>
      </c>
    </row>
    <row r="27" spans="1:16" s="123" customFormat="1" ht="10.5" customHeight="1">
      <c r="A27" s="37">
        <v>17</v>
      </c>
      <c r="B27" s="156"/>
      <c r="C27" s="157">
        <v>5.837</v>
      </c>
      <c r="D27" s="158">
        <f t="shared" si="0"/>
        <v>73.31423387733852</v>
      </c>
      <c r="E27" s="159"/>
      <c r="F27" s="157">
        <v>5.886</v>
      </c>
      <c r="G27" s="158">
        <f t="shared" si="1"/>
        <v>72.09865644088974</v>
      </c>
      <c r="H27" s="160"/>
      <c r="I27" s="156"/>
      <c r="J27" s="157">
        <v>5.864</v>
      </c>
      <c r="K27" s="158">
        <f t="shared" si="2"/>
        <v>72.6406570765454</v>
      </c>
      <c r="L27" s="156"/>
      <c r="M27" s="157">
        <v>5.901</v>
      </c>
      <c r="N27" s="158">
        <f t="shared" si="3"/>
        <v>71.73258109194295</v>
      </c>
      <c r="O27" s="161"/>
      <c r="P27" s="124">
        <v>17</v>
      </c>
    </row>
    <row r="28" spans="1:16" s="123" customFormat="1" ht="10.5" customHeight="1">
      <c r="A28" s="37">
        <v>18</v>
      </c>
      <c r="B28" s="156"/>
      <c r="C28" s="157">
        <v>5.853</v>
      </c>
      <c r="D28" s="158">
        <f t="shared" si="0"/>
        <v>72.9139521675316</v>
      </c>
      <c r="E28" s="159"/>
      <c r="F28" s="157">
        <v>5.85</v>
      </c>
      <c r="G28" s="158">
        <f t="shared" si="1"/>
        <v>72.9887548834831</v>
      </c>
      <c r="H28" s="160"/>
      <c r="I28" s="156"/>
      <c r="J28" s="157">
        <v>5.862</v>
      </c>
      <c r="K28" s="158">
        <f t="shared" si="2"/>
        <v>72.69023268136547</v>
      </c>
      <c r="L28" s="156"/>
      <c r="M28" s="157">
        <v>5.848</v>
      </c>
      <c r="N28" s="158">
        <f t="shared" si="3"/>
        <v>73.03868732935226</v>
      </c>
      <c r="O28" s="161"/>
      <c r="P28" s="124">
        <v>18</v>
      </c>
    </row>
    <row r="29" spans="1:16" s="123" customFormat="1" ht="10.5" customHeight="1">
      <c r="A29" s="37">
        <v>19</v>
      </c>
      <c r="B29" s="156"/>
      <c r="C29" s="157">
        <v>5.833</v>
      </c>
      <c r="D29" s="158">
        <f t="shared" si="0"/>
        <v>73.41481933473271</v>
      </c>
      <c r="E29" s="159"/>
      <c r="F29" s="157">
        <v>5.876</v>
      </c>
      <c r="G29" s="158">
        <f t="shared" si="1"/>
        <v>72.34426572120626</v>
      </c>
      <c r="H29" s="160"/>
      <c r="I29" s="156"/>
      <c r="J29" s="157">
        <v>5.847</v>
      </c>
      <c r="K29" s="158">
        <f t="shared" si="2"/>
        <v>73.063672769118</v>
      </c>
      <c r="L29" s="156"/>
      <c r="M29" s="157">
        <v>5.825</v>
      </c>
      <c r="N29" s="158">
        <f t="shared" si="3"/>
        <v>73.6166122492586</v>
      </c>
      <c r="O29" s="161"/>
      <c r="P29" s="124">
        <v>19</v>
      </c>
    </row>
    <row r="30" spans="1:16" s="123" customFormat="1" ht="10.5" customHeight="1">
      <c r="A30" s="37">
        <v>20</v>
      </c>
      <c r="B30" s="156"/>
      <c r="C30" s="157">
        <v>5.857</v>
      </c>
      <c r="D30" s="158">
        <f t="shared" si="0"/>
        <v>72.81439395805481</v>
      </c>
      <c r="E30" s="159"/>
      <c r="F30" s="157">
        <v>5.875</v>
      </c>
      <c r="G30" s="158">
        <f t="shared" si="1"/>
        <v>72.36889565233137</v>
      </c>
      <c r="H30" s="160"/>
      <c r="I30" s="156"/>
      <c r="J30" s="157">
        <v>5.856</v>
      </c>
      <c r="K30" s="158">
        <f t="shared" si="2"/>
        <v>72.83926438532055</v>
      </c>
      <c r="L30" s="156"/>
      <c r="M30" s="157">
        <v>5.844</v>
      </c>
      <c r="N30" s="158">
        <f t="shared" si="3"/>
        <v>73.1387060609851</v>
      </c>
      <c r="O30" s="161"/>
      <c r="P30" s="124">
        <v>20</v>
      </c>
    </row>
    <row r="31" spans="1:16" s="123" customFormat="1" ht="10.5" customHeight="1">
      <c r="A31" s="37">
        <v>21</v>
      </c>
      <c r="B31" s="156"/>
      <c r="C31" s="157">
        <v>5.819</v>
      </c>
      <c r="D31" s="158">
        <f t="shared" si="0"/>
        <v>73.7685034308591</v>
      </c>
      <c r="E31" s="159"/>
      <c r="F31" s="157">
        <v>5.869</v>
      </c>
      <c r="G31" s="158">
        <f t="shared" si="1"/>
        <v>72.51693972340557</v>
      </c>
      <c r="H31" s="160"/>
      <c r="I31" s="156"/>
      <c r="J31" s="157">
        <v>5.882</v>
      </c>
      <c r="K31" s="158">
        <f t="shared" si="2"/>
        <v>72.19674983967246</v>
      </c>
      <c r="L31" s="156"/>
      <c r="M31" s="157">
        <v>5.82</v>
      </c>
      <c r="N31" s="158">
        <f t="shared" si="3"/>
        <v>73.74315560751525</v>
      </c>
      <c r="O31" s="161"/>
      <c r="P31" s="124">
        <v>21</v>
      </c>
    </row>
    <row r="32" spans="1:16" s="123" customFormat="1" ht="10.5" customHeight="1">
      <c r="A32" s="37">
        <v>22</v>
      </c>
      <c r="B32" s="156"/>
      <c r="C32" s="157">
        <v>5.817</v>
      </c>
      <c r="D32" s="158">
        <f t="shared" si="0"/>
        <v>73.81923830104532</v>
      </c>
      <c r="E32" s="159"/>
      <c r="F32" s="157">
        <v>5.847</v>
      </c>
      <c r="G32" s="158">
        <f t="shared" si="1"/>
        <v>73.063672769118</v>
      </c>
      <c r="H32" s="160"/>
      <c r="I32" s="156"/>
      <c r="J32" s="157">
        <v>5.849</v>
      </c>
      <c r="K32" s="158">
        <f t="shared" si="2"/>
        <v>73.01371470372763</v>
      </c>
      <c r="L32" s="156"/>
      <c r="M32" s="157">
        <v>5.764</v>
      </c>
      <c r="N32" s="158">
        <f t="shared" si="3"/>
        <v>75.18301588119513</v>
      </c>
      <c r="O32" s="161"/>
      <c r="P32" s="124">
        <v>22</v>
      </c>
    </row>
    <row r="33" spans="1:16" s="123" customFormat="1" ht="10.5" customHeight="1">
      <c r="A33" s="37">
        <v>23</v>
      </c>
      <c r="B33" s="156"/>
      <c r="C33" s="157">
        <v>5.87</v>
      </c>
      <c r="D33" s="158">
        <f t="shared" si="0"/>
        <v>72.49223418241338</v>
      </c>
      <c r="E33" s="159"/>
      <c r="F33" s="157">
        <v>5.84</v>
      </c>
      <c r="G33" s="158">
        <f t="shared" si="1"/>
        <v>73.2389303809345</v>
      </c>
      <c r="H33" s="160"/>
      <c r="I33" s="156"/>
      <c r="J33" s="157">
        <v>5.847</v>
      </c>
      <c r="K33" s="158">
        <f t="shared" si="2"/>
        <v>73.063672769118</v>
      </c>
      <c r="L33" s="156"/>
      <c r="M33" s="157">
        <v>5.892</v>
      </c>
      <c r="N33" s="158">
        <f t="shared" si="3"/>
        <v>71.95189076608183</v>
      </c>
      <c r="O33" s="161"/>
      <c r="P33" s="124">
        <v>23</v>
      </c>
    </row>
    <row r="34" spans="1:16" s="123" customFormat="1" ht="10.5" customHeight="1">
      <c r="A34" s="37">
        <v>24</v>
      </c>
      <c r="B34" s="156"/>
      <c r="C34" s="157">
        <v>5.881</v>
      </c>
      <c r="D34" s="158">
        <f t="shared" si="0"/>
        <v>72.2213044691488</v>
      </c>
      <c r="E34" s="159"/>
      <c r="F34" s="157">
        <v>5.851</v>
      </c>
      <c r="G34" s="158">
        <f t="shared" si="1"/>
        <v>72.96380785986504</v>
      </c>
      <c r="H34" s="160"/>
      <c r="I34" s="156"/>
      <c r="J34" s="157">
        <v>5.923</v>
      </c>
      <c r="K34" s="158">
        <f t="shared" si="2"/>
        <v>71.20069321159619</v>
      </c>
      <c r="L34" s="156"/>
      <c r="M34" s="157">
        <v>5.85</v>
      </c>
      <c r="N34" s="158">
        <f t="shared" si="3"/>
        <v>72.9887548834831</v>
      </c>
      <c r="O34" s="161"/>
      <c r="P34" s="124">
        <v>24</v>
      </c>
    </row>
    <row r="35" spans="1:16" s="123" customFormat="1" ht="10.5" customHeight="1">
      <c r="A35" s="37">
        <v>25</v>
      </c>
      <c r="B35" s="156"/>
      <c r="C35" s="157">
        <v>5.856</v>
      </c>
      <c r="D35" s="158">
        <f t="shared" si="0"/>
        <v>72.83926438532055</v>
      </c>
      <c r="E35" s="159"/>
      <c r="F35" s="157">
        <v>5.837</v>
      </c>
      <c r="G35" s="158">
        <f t="shared" si="1"/>
        <v>73.31423387733852</v>
      </c>
      <c r="H35" s="160"/>
      <c r="I35" s="156"/>
      <c r="J35" s="157">
        <v>5.905</v>
      </c>
      <c r="K35" s="158">
        <f t="shared" si="2"/>
        <v>71.63543184818043</v>
      </c>
      <c r="L35" s="156"/>
      <c r="M35" s="157">
        <v>5.792</v>
      </c>
      <c r="N35" s="158">
        <f t="shared" si="3"/>
        <v>74.4578652971521</v>
      </c>
      <c r="O35" s="161"/>
      <c r="P35" s="124">
        <v>25</v>
      </c>
    </row>
    <row r="36" spans="1:16" s="123" customFormat="1" ht="10.5" customHeight="1">
      <c r="A36" s="37">
        <v>26</v>
      </c>
      <c r="B36" s="156"/>
      <c r="C36" s="157">
        <v>5.875</v>
      </c>
      <c r="D36" s="158">
        <f t="shared" si="0"/>
        <v>72.36889565233137</v>
      </c>
      <c r="E36" s="159"/>
      <c r="F36" s="157">
        <v>5.795</v>
      </c>
      <c r="G36" s="158">
        <f t="shared" si="1"/>
        <v>74.38079341552512</v>
      </c>
      <c r="H36" s="160"/>
      <c r="I36" s="156"/>
      <c r="J36" s="157">
        <v>5.88</v>
      </c>
      <c r="K36" s="158">
        <f t="shared" si="2"/>
        <v>72.2458716275626</v>
      </c>
      <c r="L36" s="156"/>
      <c r="M36" s="157">
        <v>5.804</v>
      </c>
      <c r="N36" s="158">
        <f t="shared" si="3"/>
        <v>74.15029440947353</v>
      </c>
      <c r="O36" s="161"/>
      <c r="P36" s="124">
        <v>26</v>
      </c>
    </row>
    <row r="37" spans="1:16" s="123" customFormat="1" ht="10.5" customHeight="1">
      <c r="A37" s="37">
        <v>27</v>
      </c>
      <c r="B37" s="156"/>
      <c r="C37" s="157">
        <v>5.877</v>
      </c>
      <c r="D37" s="158">
        <f t="shared" si="0"/>
        <v>72.31964836171751</v>
      </c>
      <c r="E37" s="159"/>
      <c r="F37" s="157">
        <v>5.865</v>
      </c>
      <c r="G37" s="158">
        <f t="shared" si="1"/>
        <v>72.61588829074755</v>
      </c>
      <c r="H37" s="160"/>
      <c r="I37" s="156"/>
      <c r="J37" s="157">
        <v>5.886</v>
      </c>
      <c r="K37" s="158">
        <f t="shared" si="2"/>
        <v>72.09865644088974</v>
      </c>
      <c r="L37" s="156"/>
      <c r="M37" s="157">
        <v>5.814</v>
      </c>
      <c r="N37" s="158">
        <f t="shared" si="3"/>
        <v>73.89543880002589</v>
      </c>
      <c r="O37" s="161"/>
      <c r="P37" s="124">
        <v>27</v>
      </c>
    </row>
    <row r="38" spans="1:16" s="123" customFormat="1" ht="10.5" customHeight="1">
      <c r="A38" s="37">
        <v>28</v>
      </c>
      <c r="B38" s="156"/>
      <c r="C38" s="157">
        <v>5.867</v>
      </c>
      <c r="D38" s="158">
        <f t="shared" si="0"/>
        <v>72.56638870916531</v>
      </c>
      <c r="E38" s="159"/>
      <c r="F38" s="157">
        <v>5.86</v>
      </c>
      <c r="G38" s="158">
        <f t="shared" si="1"/>
        <v>72.73985905485212</v>
      </c>
      <c r="H38" s="160"/>
      <c r="I38" s="156"/>
      <c r="J38" s="157">
        <v>5.879</v>
      </c>
      <c r="K38" s="158">
        <f t="shared" si="2"/>
        <v>72.27045132343909</v>
      </c>
      <c r="L38" s="156"/>
      <c r="M38" s="157">
        <v>5.822</v>
      </c>
      <c r="N38" s="158">
        <f t="shared" si="3"/>
        <v>73.69249913941846</v>
      </c>
      <c r="O38" s="161"/>
      <c r="P38" s="124">
        <v>28</v>
      </c>
    </row>
    <row r="39" spans="1:16" s="123" customFormat="1" ht="10.5" customHeight="1">
      <c r="A39" s="37">
        <v>29</v>
      </c>
      <c r="B39" s="156"/>
      <c r="C39" s="157">
        <v>5.862</v>
      </c>
      <c r="D39" s="158">
        <f t="shared" si="0"/>
        <v>72.69023268136547</v>
      </c>
      <c r="E39" s="159"/>
      <c r="F39" s="157">
        <v>5.832</v>
      </c>
      <c r="G39" s="158">
        <f t="shared" si="1"/>
        <v>73.43999804305652</v>
      </c>
      <c r="H39" s="160"/>
      <c r="I39" s="156"/>
      <c r="J39" s="157">
        <v>5.87</v>
      </c>
      <c r="K39" s="158">
        <f t="shared" si="2"/>
        <v>72.49223418241338</v>
      </c>
      <c r="L39" s="156"/>
      <c r="M39" s="157">
        <v>5.831</v>
      </c>
      <c r="N39" s="158">
        <f t="shared" si="3"/>
        <v>73.46518970672275</v>
      </c>
      <c r="O39" s="161"/>
      <c r="P39" s="124">
        <v>29</v>
      </c>
    </row>
    <row r="40" spans="1:16" s="123" customFormat="1" ht="10.5" customHeight="1">
      <c r="A40" s="37">
        <v>30</v>
      </c>
      <c r="B40" s="156"/>
      <c r="C40" s="157">
        <v>5.872</v>
      </c>
      <c r="D40" s="158">
        <f t="shared" si="0"/>
        <v>72.44286096117722</v>
      </c>
      <c r="E40" s="159"/>
      <c r="F40" s="157">
        <v>5.83</v>
      </c>
      <c r="G40" s="158">
        <f t="shared" si="1"/>
        <v>73.49039433462102</v>
      </c>
      <c r="H40" s="160"/>
      <c r="I40" s="156"/>
      <c r="J40" s="157">
        <v>5.873</v>
      </c>
      <c r="K40" s="158">
        <f t="shared" si="2"/>
        <v>72.41819326374431</v>
      </c>
      <c r="L40" s="156"/>
      <c r="M40" s="157">
        <v>5.908</v>
      </c>
      <c r="N40" s="158">
        <f t="shared" si="3"/>
        <v>71.56269937277935</v>
      </c>
      <c r="O40" s="161"/>
      <c r="P40" s="124">
        <v>30</v>
      </c>
    </row>
    <row r="41" spans="1:16" s="123" customFormat="1" ht="10.5" customHeight="1">
      <c r="A41" s="37">
        <v>31</v>
      </c>
      <c r="B41" s="156"/>
      <c r="C41" s="157">
        <v>5.85</v>
      </c>
      <c r="D41" s="158">
        <f t="shared" si="0"/>
        <v>72.9887548834831</v>
      </c>
      <c r="E41" s="159"/>
      <c r="F41" s="157">
        <v>5.887</v>
      </c>
      <c r="G41" s="158">
        <f t="shared" si="1"/>
        <v>72.07416432847506</v>
      </c>
      <c r="H41" s="160"/>
      <c r="I41" s="156"/>
      <c r="J41" s="157">
        <v>5.908</v>
      </c>
      <c r="K41" s="158">
        <f t="shared" si="2"/>
        <v>71.56269937277935</v>
      </c>
      <c r="L41" s="156"/>
      <c r="M41" s="157">
        <v>5.819</v>
      </c>
      <c r="N41" s="158">
        <f t="shared" si="3"/>
        <v>73.7685034308591</v>
      </c>
      <c r="O41" s="161"/>
      <c r="P41" s="124">
        <v>31</v>
      </c>
    </row>
    <row r="42" spans="1:16" s="123" customFormat="1" ht="10.5" customHeight="1">
      <c r="A42" s="37">
        <v>32</v>
      </c>
      <c r="B42" s="156"/>
      <c r="C42" s="157">
        <v>5.876</v>
      </c>
      <c r="D42" s="158">
        <f t="shared" si="0"/>
        <v>72.34426572120626</v>
      </c>
      <c r="E42" s="159"/>
      <c r="F42" s="157">
        <v>5.854</v>
      </c>
      <c r="G42" s="158">
        <f t="shared" si="1"/>
        <v>72.88904348134639</v>
      </c>
      <c r="H42" s="160"/>
      <c r="I42" s="156"/>
      <c r="J42" s="157">
        <v>5.856</v>
      </c>
      <c r="K42" s="158">
        <f t="shared" si="2"/>
        <v>72.83926438532055</v>
      </c>
      <c r="L42" s="156"/>
      <c r="M42" s="157">
        <v>5.846</v>
      </c>
      <c r="N42" s="158">
        <f t="shared" si="3"/>
        <v>73.08867103179344</v>
      </c>
      <c r="O42" s="161"/>
      <c r="P42" s="124">
        <v>32</v>
      </c>
    </row>
    <row r="43" spans="1:16" s="123" customFormat="1" ht="10.5" customHeight="1">
      <c r="A43" s="37">
        <v>33</v>
      </c>
      <c r="B43" s="156"/>
      <c r="C43" s="157">
        <v>5.866</v>
      </c>
      <c r="D43" s="158">
        <f t="shared" si="0"/>
        <v>72.59113217116581</v>
      </c>
      <c r="E43" s="159"/>
      <c r="F43" s="157">
        <v>5.872</v>
      </c>
      <c r="G43" s="158">
        <f t="shared" si="1"/>
        <v>72.44286096117722</v>
      </c>
      <c r="H43" s="160"/>
      <c r="I43" s="156"/>
      <c r="J43" s="157">
        <v>5.884</v>
      </c>
      <c r="K43" s="158">
        <f t="shared" si="2"/>
        <v>72.14767813346728</v>
      </c>
      <c r="L43" s="156"/>
      <c r="M43" s="157">
        <v>5.85</v>
      </c>
      <c r="N43" s="158">
        <f t="shared" si="3"/>
        <v>72.9887548834831</v>
      </c>
      <c r="O43" s="161"/>
      <c r="P43" s="124">
        <v>33</v>
      </c>
    </row>
    <row r="44" spans="1:16" s="123" customFormat="1" ht="10.5" customHeight="1">
      <c r="A44" s="37">
        <v>34</v>
      </c>
      <c r="B44" s="156"/>
      <c r="C44" s="157">
        <v>5.828</v>
      </c>
      <c r="D44" s="158">
        <f t="shared" si="0"/>
        <v>73.54084251870951</v>
      </c>
      <c r="E44" s="159"/>
      <c r="F44" s="157">
        <v>5.844</v>
      </c>
      <c r="G44" s="158">
        <f t="shared" si="1"/>
        <v>73.1387060609851</v>
      </c>
      <c r="H44" s="160"/>
      <c r="I44" s="156"/>
      <c r="J44" s="157">
        <v>5.865</v>
      </c>
      <c r="K44" s="158">
        <f t="shared" si="2"/>
        <v>72.61588829074755</v>
      </c>
      <c r="L44" s="156"/>
      <c r="M44" s="157">
        <v>5.864</v>
      </c>
      <c r="N44" s="158">
        <f t="shared" si="3"/>
        <v>72.6406570765454</v>
      </c>
      <c r="O44" s="161"/>
      <c r="P44" s="124">
        <v>34</v>
      </c>
    </row>
    <row r="45" spans="1:16" s="123" customFormat="1" ht="10.5" customHeight="1">
      <c r="A45" s="37">
        <v>35</v>
      </c>
      <c r="B45" s="156"/>
      <c r="C45" s="157">
        <v>5.853</v>
      </c>
      <c r="D45" s="158">
        <f t="shared" si="0"/>
        <v>72.9139521675316</v>
      </c>
      <c r="E45" s="159"/>
      <c r="F45" s="157">
        <v>5.849</v>
      </c>
      <c r="G45" s="158">
        <f t="shared" si="1"/>
        <v>73.01371470372763</v>
      </c>
      <c r="H45" s="160"/>
      <c r="I45" s="156"/>
      <c r="J45" s="157">
        <v>5.872</v>
      </c>
      <c r="K45" s="158">
        <f t="shared" si="2"/>
        <v>72.44286096117722</v>
      </c>
      <c r="L45" s="156"/>
      <c r="M45" s="157">
        <v>5.879</v>
      </c>
      <c r="N45" s="158">
        <f t="shared" si="3"/>
        <v>72.27045132343909</v>
      </c>
      <c r="O45" s="161"/>
      <c r="P45" s="124">
        <v>35</v>
      </c>
    </row>
    <row r="46" spans="1:16" s="123" customFormat="1" ht="10.5" customHeight="1">
      <c r="A46" s="37">
        <v>36</v>
      </c>
      <c r="B46" s="156"/>
      <c r="C46" s="157">
        <v>5.878</v>
      </c>
      <c r="D46" s="158">
        <f t="shared" si="0"/>
        <v>72.2950435653108</v>
      </c>
      <c r="E46" s="159"/>
      <c r="F46" s="157">
        <v>5.846</v>
      </c>
      <c r="G46" s="158">
        <f t="shared" si="1"/>
        <v>73.08867103179344</v>
      </c>
      <c r="H46" s="160"/>
      <c r="I46" s="156"/>
      <c r="J46" s="157">
        <v>5.867</v>
      </c>
      <c r="K46" s="158">
        <f t="shared" si="2"/>
        <v>72.56638870916531</v>
      </c>
      <c r="L46" s="156"/>
      <c r="M46" s="157">
        <v>5.838</v>
      </c>
      <c r="N46" s="158">
        <f t="shared" si="3"/>
        <v>73.28911981265082</v>
      </c>
      <c r="O46" s="161"/>
      <c r="P46" s="124">
        <v>36</v>
      </c>
    </row>
    <row r="47" spans="1:16" s="123" customFormat="1" ht="10.5" customHeight="1">
      <c r="A47" s="37">
        <v>37</v>
      </c>
      <c r="B47" s="156"/>
      <c r="C47" s="157">
        <v>5.84</v>
      </c>
      <c r="D47" s="158">
        <f t="shared" si="0"/>
        <v>73.2389303809345</v>
      </c>
      <c r="E47" s="159"/>
      <c r="F47" s="157">
        <v>5.825</v>
      </c>
      <c r="G47" s="158">
        <f t="shared" si="1"/>
        <v>73.6166122492586</v>
      </c>
      <c r="H47" s="160"/>
      <c r="I47" s="156"/>
      <c r="J47" s="157">
        <v>5.886</v>
      </c>
      <c r="K47" s="158">
        <f t="shared" si="2"/>
        <v>72.09865644088974</v>
      </c>
      <c r="L47" s="156"/>
      <c r="M47" s="157">
        <v>5.831</v>
      </c>
      <c r="N47" s="158">
        <f t="shared" si="3"/>
        <v>73.46518970672275</v>
      </c>
      <c r="O47" s="161"/>
      <c r="P47" s="124">
        <v>37</v>
      </c>
    </row>
    <row r="48" spans="1:16" s="123" customFormat="1" ht="10.5" customHeight="1">
      <c r="A48" s="37">
        <v>38</v>
      </c>
      <c r="B48" s="156"/>
      <c r="C48" s="157">
        <v>5.848</v>
      </c>
      <c r="D48" s="158">
        <f t="shared" si="0"/>
        <v>73.03868732935226</v>
      </c>
      <c r="E48" s="159"/>
      <c r="F48" s="157">
        <v>5.847</v>
      </c>
      <c r="G48" s="158">
        <f t="shared" si="1"/>
        <v>73.063672769118</v>
      </c>
      <c r="H48" s="160"/>
      <c r="I48" s="156"/>
      <c r="J48" s="157">
        <v>5.866</v>
      </c>
      <c r="K48" s="158">
        <f t="shared" si="2"/>
        <v>72.59113217116581</v>
      </c>
      <c r="L48" s="156"/>
      <c r="M48" s="157">
        <v>5.836</v>
      </c>
      <c r="N48" s="158">
        <f t="shared" si="3"/>
        <v>73.33936085303527</v>
      </c>
      <c r="O48" s="161"/>
      <c r="P48" s="124">
        <v>38</v>
      </c>
    </row>
    <row r="49" spans="1:16" s="123" customFormat="1" ht="10.5" customHeight="1">
      <c r="A49" s="37">
        <v>39</v>
      </c>
      <c r="B49" s="156"/>
      <c r="C49" s="157">
        <v>5.853</v>
      </c>
      <c r="D49" s="158">
        <f t="shared" si="0"/>
        <v>72.9139521675316</v>
      </c>
      <c r="E49" s="159"/>
      <c r="F49" s="157">
        <v>5.871</v>
      </c>
      <c r="G49" s="158">
        <f t="shared" si="1"/>
        <v>72.46754126453664</v>
      </c>
      <c r="H49" s="160"/>
      <c r="I49" s="156"/>
      <c r="J49" s="157">
        <v>5.883</v>
      </c>
      <c r="K49" s="158">
        <f t="shared" si="2"/>
        <v>72.17220773061555</v>
      </c>
      <c r="L49" s="156"/>
      <c r="M49" s="157">
        <v>5.824</v>
      </c>
      <c r="N49" s="158">
        <f t="shared" si="3"/>
        <v>73.64189484965584</v>
      </c>
      <c r="O49" s="161"/>
      <c r="P49" s="124">
        <v>39</v>
      </c>
    </row>
    <row r="50" spans="1:16" s="123" customFormat="1" ht="10.5" customHeight="1">
      <c r="A50" s="37">
        <v>40</v>
      </c>
      <c r="B50" s="156"/>
      <c r="C50" s="157">
        <v>5.832</v>
      </c>
      <c r="D50" s="158">
        <f t="shared" si="0"/>
        <v>73.43999804305652</v>
      </c>
      <c r="E50" s="159"/>
      <c r="F50" s="157">
        <v>5.842</v>
      </c>
      <c r="G50" s="158">
        <f t="shared" si="1"/>
        <v>73.1887924872258</v>
      </c>
      <c r="H50" s="160"/>
      <c r="I50" s="156"/>
      <c r="J50" s="157">
        <v>5.909</v>
      </c>
      <c r="K50" s="158">
        <f t="shared" si="2"/>
        <v>71.5384798283643</v>
      </c>
      <c r="L50" s="156"/>
      <c r="M50" s="157">
        <v>5.815</v>
      </c>
      <c r="N50" s="158">
        <f t="shared" si="3"/>
        <v>73.87002552919664</v>
      </c>
      <c r="O50" s="161"/>
      <c r="P50" s="124">
        <v>40</v>
      </c>
    </row>
    <row r="51" spans="1:16" s="123" customFormat="1" ht="10.5" customHeight="1">
      <c r="A51" s="37">
        <v>41</v>
      </c>
      <c r="B51" s="156"/>
      <c r="C51" s="157">
        <v>5.859</v>
      </c>
      <c r="D51" s="158">
        <f t="shared" si="0"/>
        <v>72.76469130151085</v>
      </c>
      <c r="E51" s="159"/>
      <c r="F51" s="157">
        <v>5.798</v>
      </c>
      <c r="G51" s="158">
        <f t="shared" si="1"/>
        <v>74.30384113849728</v>
      </c>
      <c r="H51" s="160"/>
      <c r="I51" s="156"/>
      <c r="J51" s="157">
        <v>5.888</v>
      </c>
      <c r="K51" s="158">
        <f t="shared" si="2"/>
        <v>72.0496846939981</v>
      </c>
      <c r="L51" s="156"/>
      <c r="M51" s="157">
        <v>5.834</v>
      </c>
      <c r="N51" s="158">
        <f t="shared" si="3"/>
        <v>73.38965357286952</v>
      </c>
      <c r="O51" s="161"/>
      <c r="P51" s="124">
        <v>41</v>
      </c>
    </row>
    <row r="52" spans="1:16" s="123" customFormat="1" ht="10.5" customHeight="1">
      <c r="A52" s="37">
        <v>42</v>
      </c>
      <c r="B52" s="156"/>
      <c r="C52" s="157">
        <v>5.868</v>
      </c>
      <c r="D52" s="158">
        <f t="shared" si="0"/>
        <v>72.54165789611858</v>
      </c>
      <c r="E52" s="159"/>
      <c r="F52" s="157">
        <v>5.811</v>
      </c>
      <c r="G52" s="158">
        <f t="shared" si="1"/>
        <v>73.97175734779377</v>
      </c>
      <c r="H52" s="160"/>
      <c r="I52" s="156"/>
      <c r="J52" s="157">
        <v>5.889</v>
      </c>
      <c r="K52" s="158">
        <f t="shared" si="2"/>
        <v>72.02521752898423</v>
      </c>
      <c r="L52" s="156"/>
      <c r="M52" s="157">
        <v>5.811</v>
      </c>
      <c r="N52" s="158">
        <f t="shared" si="3"/>
        <v>73.97175734779377</v>
      </c>
      <c r="O52" s="161"/>
      <c r="P52" s="124">
        <v>42</v>
      </c>
    </row>
    <row r="53" spans="1:16" s="123" customFormat="1" ht="10.5" customHeight="1">
      <c r="A53" s="37">
        <v>43</v>
      </c>
      <c r="B53" s="156"/>
      <c r="C53" s="157">
        <v>5.879</v>
      </c>
      <c r="D53" s="158">
        <f t="shared" si="0"/>
        <v>72.27045132343909</v>
      </c>
      <c r="E53" s="159"/>
      <c r="F53" s="157">
        <v>5.861</v>
      </c>
      <c r="G53" s="158">
        <f t="shared" si="1"/>
        <v>72.71503951769424</v>
      </c>
      <c r="H53" s="160"/>
      <c r="I53" s="156"/>
      <c r="J53" s="157">
        <v>5.878</v>
      </c>
      <c r="K53" s="158">
        <f t="shared" si="2"/>
        <v>72.2950435653108</v>
      </c>
      <c r="L53" s="156"/>
      <c r="M53" s="157">
        <v>5.797</v>
      </c>
      <c r="N53" s="158">
        <f t="shared" si="3"/>
        <v>74.3294786233884</v>
      </c>
      <c r="O53" s="161"/>
      <c r="P53" s="124">
        <v>43</v>
      </c>
    </row>
    <row r="54" spans="1:16" s="123" customFormat="1" ht="10.5" customHeight="1">
      <c r="A54" s="37">
        <v>44</v>
      </c>
      <c r="B54" s="156"/>
      <c r="C54" s="157">
        <v>5.889</v>
      </c>
      <c r="D54" s="158">
        <f t="shared" si="0"/>
        <v>72.02521752898423</v>
      </c>
      <c r="E54" s="159"/>
      <c r="F54" s="157">
        <v>5.838</v>
      </c>
      <c r="G54" s="158">
        <f t="shared" si="1"/>
        <v>73.28911981265082</v>
      </c>
      <c r="H54" s="160"/>
      <c r="I54" s="156"/>
      <c r="J54" s="157">
        <v>5.844</v>
      </c>
      <c r="K54" s="158">
        <f t="shared" si="2"/>
        <v>73.1387060609851</v>
      </c>
      <c r="L54" s="156"/>
      <c r="M54" s="157">
        <v>5.825</v>
      </c>
      <c r="N54" s="158">
        <f t="shared" si="3"/>
        <v>73.6166122492586</v>
      </c>
      <c r="O54" s="161"/>
      <c r="P54" s="124">
        <v>44</v>
      </c>
    </row>
    <row r="55" spans="1:16" s="123" customFormat="1" ht="10.5" customHeight="1">
      <c r="A55" s="37">
        <v>45</v>
      </c>
      <c r="B55" s="156"/>
      <c r="C55" s="157">
        <v>5.868</v>
      </c>
      <c r="D55" s="158">
        <f t="shared" si="0"/>
        <v>72.54165789611858</v>
      </c>
      <c r="E55" s="159"/>
      <c r="F55" s="157">
        <v>5.836</v>
      </c>
      <c r="G55" s="158">
        <f t="shared" si="1"/>
        <v>73.33936085303527</v>
      </c>
      <c r="H55" s="160"/>
      <c r="I55" s="156"/>
      <c r="J55" s="157">
        <v>5.907</v>
      </c>
      <c r="K55" s="158">
        <f t="shared" si="2"/>
        <v>71.58693121866442</v>
      </c>
      <c r="L55" s="156"/>
      <c r="M55" s="157">
        <v>5.82</v>
      </c>
      <c r="N55" s="158">
        <f t="shared" si="3"/>
        <v>73.74315560751525</v>
      </c>
      <c r="O55" s="161"/>
      <c r="P55" s="124">
        <v>45</v>
      </c>
    </row>
    <row r="56" spans="1:16" s="123" customFormat="1" ht="10.5" customHeight="1">
      <c r="A56" s="37">
        <v>46</v>
      </c>
      <c r="B56" s="156"/>
      <c r="C56" s="157">
        <v>5.863</v>
      </c>
      <c r="D56" s="158">
        <f t="shared" si="0"/>
        <v>72.6654385372015</v>
      </c>
      <c r="E56" s="159"/>
      <c r="F56" s="157">
        <v>5.84</v>
      </c>
      <c r="G56" s="158">
        <f t="shared" si="1"/>
        <v>73.2389303809345</v>
      </c>
      <c r="H56" s="160"/>
      <c r="I56" s="156"/>
      <c r="J56" s="157">
        <v>5.901</v>
      </c>
      <c r="K56" s="158">
        <f t="shared" si="2"/>
        <v>71.73258109194295</v>
      </c>
      <c r="L56" s="156"/>
      <c r="M56" s="157">
        <v>5.833</v>
      </c>
      <c r="N56" s="158">
        <f t="shared" si="3"/>
        <v>73.41481933473271</v>
      </c>
      <c r="O56" s="161"/>
      <c r="P56" s="124">
        <v>46</v>
      </c>
    </row>
    <row r="57" spans="1:16" s="123" customFormat="1" ht="10.5" customHeight="1">
      <c r="A57" s="37">
        <v>47</v>
      </c>
      <c r="B57" s="156"/>
      <c r="C57" s="157">
        <v>5.864</v>
      </c>
      <c r="D57" s="158">
        <f t="shared" si="0"/>
        <v>72.6406570765454</v>
      </c>
      <c r="E57" s="159"/>
      <c r="F57" s="157">
        <v>5.833</v>
      </c>
      <c r="G57" s="158">
        <f t="shared" si="1"/>
        <v>73.41481933473271</v>
      </c>
      <c r="H57" s="160"/>
      <c r="I57" s="156"/>
      <c r="J57" s="157">
        <v>5.855</v>
      </c>
      <c r="K57" s="158">
        <f t="shared" si="2"/>
        <v>72.86414755684811</v>
      </c>
      <c r="L57" s="156"/>
      <c r="M57" s="157">
        <v>5.786</v>
      </c>
      <c r="N57" s="158">
        <f t="shared" si="3"/>
        <v>74.6123688668155</v>
      </c>
      <c r="O57" s="161"/>
      <c r="P57" s="124">
        <v>47</v>
      </c>
    </row>
    <row r="58" spans="1:16" s="123" customFormat="1" ht="10.5" customHeight="1">
      <c r="A58" s="37">
        <v>48</v>
      </c>
      <c r="B58" s="156"/>
      <c r="C58" s="157">
        <v>5.849</v>
      </c>
      <c r="D58" s="158">
        <f t="shared" si="0"/>
        <v>73.01371470372763</v>
      </c>
      <c r="E58" s="159"/>
      <c r="F58" s="157">
        <v>5.837</v>
      </c>
      <c r="G58" s="158">
        <f t="shared" si="1"/>
        <v>73.31423387733852</v>
      </c>
      <c r="H58" s="160"/>
      <c r="I58" s="156"/>
      <c r="J58" s="157">
        <v>5.868</v>
      </c>
      <c r="K58" s="158">
        <f t="shared" si="2"/>
        <v>72.54165789611858</v>
      </c>
      <c r="L58" s="156"/>
      <c r="M58" s="157">
        <v>5.846</v>
      </c>
      <c r="N58" s="158">
        <f t="shared" si="3"/>
        <v>73.08867103179344</v>
      </c>
      <c r="O58" s="161"/>
      <c r="P58" s="124">
        <v>48</v>
      </c>
    </row>
    <row r="59" spans="1:16" s="123" customFormat="1" ht="10.5" customHeight="1">
      <c r="A59" s="37">
        <v>49</v>
      </c>
      <c r="B59" s="156"/>
      <c r="C59" s="157">
        <v>5.873</v>
      </c>
      <c r="D59" s="158">
        <f t="shared" si="0"/>
        <v>72.41819326374431</v>
      </c>
      <c r="E59" s="159"/>
      <c r="F59" s="157">
        <v>5.817</v>
      </c>
      <c r="G59" s="158">
        <f t="shared" si="1"/>
        <v>73.81923830104532</v>
      </c>
      <c r="H59" s="160"/>
      <c r="I59" s="156"/>
      <c r="J59" s="157">
        <v>5.886</v>
      </c>
      <c r="K59" s="158">
        <f t="shared" si="2"/>
        <v>72.09865644088974</v>
      </c>
      <c r="L59" s="156"/>
      <c r="M59" s="157">
        <v>5.84</v>
      </c>
      <c r="N59" s="158">
        <f t="shared" si="3"/>
        <v>73.2389303809345</v>
      </c>
      <c r="O59" s="161"/>
      <c r="P59" s="124">
        <v>49</v>
      </c>
    </row>
    <row r="60" spans="1:16" s="123" customFormat="1" ht="10.5" customHeight="1">
      <c r="A60" s="37">
        <v>50</v>
      </c>
      <c r="B60" s="156"/>
      <c r="C60" s="157">
        <v>5.949</v>
      </c>
      <c r="D60" s="158">
        <f t="shared" si="0"/>
        <v>70.57969046640378</v>
      </c>
      <c r="E60" s="159"/>
      <c r="F60" s="157">
        <v>5.794</v>
      </c>
      <c r="G60" s="158">
        <f t="shared" si="1"/>
        <v>74.40647074110089</v>
      </c>
      <c r="H60" s="160"/>
      <c r="I60" s="156"/>
      <c r="J60" s="157">
        <v>5.908</v>
      </c>
      <c r="K60" s="158">
        <f t="shared" si="2"/>
        <v>71.56269937277935</v>
      </c>
      <c r="L60" s="156"/>
      <c r="M60" s="157">
        <v>5.856</v>
      </c>
      <c r="N60" s="158">
        <f t="shared" si="3"/>
        <v>72.83926438532055</v>
      </c>
      <c r="O60" s="161"/>
      <c r="P60" s="124">
        <v>50</v>
      </c>
    </row>
    <row r="61" spans="1:16" s="123" customFormat="1" ht="10.5" customHeight="1">
      <c r="A61" s="37">
        <v>51</v>
      </c>
      <c r="B61" s="156"/>
      <c r="C61" s="157">
        <v>5.863</v>
      </c>
      <c r="D61" s="158">
        <f t="shared" si="0"/>
        <v>72.6654385372015</v>
      </c>
      <c r="E61" s="159"/>
      <c r="F61" s="157">
        <v>5.816</v>
      </c>
      <c r="G61" s="158">
        <f t="shared" si="1"/>
        <v>73.84462536587395</v>
      </c>
      <c r="H61" s="160"/>
      <c r="I61" s="156"/>
      <c r="J61" s="157">
        <v>5.918</v>
      </c>
      <c r="K61" s="158">
        <f t="shared" si="2"/>
        <v>71.32105612344715</v>
      </c>
      <c r="L61" s="156"/>
      <c r="M61" s="157">
        <v>5.833</v>
      </c>
      <c r="N61" s="158">
        <f t="shared" si="3"/>
        <v>73.41481933473271</v>
      </c>
      <c r="O61" s="161"/>
      <c r="P61" s="124">
        <v>51</v>
      </c>
    </row>
    <row r="62" spans="1:16" s="123" customFormat="1" ht="10.5" customHeight="1">
      <c r="A62" s="37">
        <v>52</v>
      </c>
      <c r="B62" s="156"/>
      <c r="C62" s="157">
        <v>5.88</v>
      </c>
      <c r="D62" s="158">
        <f t="shared" si="0"/>
        <v>72.2458716275626</v>
      </c>
      <c r="E62" s="159"/>
      <c r="F62" s="157">
        <v>5.839</v>
      </c>
      <c r="G62" s="158">
        <f t="shared" si="1"/>
        <v>73.26401865012825</v>
      </c>
      <c r="H62" s="160"/>
      <c r="I62" s="156"/>
      <c r="J62" s="157">
        <v>5.895</v>
      </c>
      <c r="K62" s="158">
        <f t="shared" si="2"/>
        <v>71.87867592394757</v>
      </c>
      <c r="L62" s="156"/>
      <c r="M62" s="157">
        <v>5.873</v>
      </c>
      <c r="N62" s="158">
        <f t="shared" si="3"/>
        <v>72.41819326374431</v>
      </c>
      <c r="O62" s="161"/>
      <c r="P62" s="124">
        <v>52</v>
      </c>
    </row>
    <row r="63" spans="1:16" s="123" customFormat="1" ht="10.5" customHeight="1">
      <c r="A63" s="37">
        <v>53</v>
      </c>
      <c r="B63" s="156"/>
      <c r="C63" s="157">
        <v>5.847</v>
      </c>
      <c r="D63" s="158">
        <f t="shared" si="0"/>
        <v>73.063672769118</v>
      </c>
      <c r="E63" s="159"/>
      <c r="F63" s="157">
        <v>5.853</v>
      </c>
      <c r="G63" s="158">
        <f t="shared" si="1"/>
        <v>72.9139521675316</v>
      </c>
      <c r="H63" s="160"/>
      <c r="I63" s="156"/>
      <c r="J63" s="157">
        <v>5.887</v>
      </c>
      <c r="K63" s="158">
        <f t="shared" si="2"/>
        <v>72.07416432847506</v>
      </c>
      <c r="L63" s="156"/>
      <c r="M63" s="157">
        <v>5.829</v>
      </c>
      <c r="N63" s="158">
        <f t="shared" si="3"/>
        <v>73.51561193564835</v>
      </c>
      <c r="O63" s="161"/>
      <c r="P63" s="124">
        <v>53</v>
      </c>
    </row>
    <row r="64" spans="1:16" s="123" customFormat="1" ht="10.5" customHeight="1">
      <c r="A64" s="37">
        <v>54</v>
      </c>
      <c r="B64" s="156"/>
      <c r="C64" s="157">
        <v>5.89</v>
      </c>
      <c r="D64" s="158">
        <f t="shared" si="0"/>
        <v>72.00076282496592</v>
      </c>
      <c r="E64" s="159"/>
      <c r="F64" s="157">
        <v>5.828</v>
      </c>
      <c r="G64" s="158">
        <f t="shared" si="1"/>
        <v>73.54084251870951</v>
      </c>
      <c r="H64" s="160"/>
      <c r="I64" s="156"/>
      <c r="J64" s="157">
        <v>5.863</v>
      </c>
      <c r="K64" s="158">
        <f t="shared" si="2"/>
        <v>72.6654385372015</v>
      </c>
      <c r="L64" s="156"/>
      <c r="M64" s="157">
        <v>5.919</v>
      </c>
      <c r="N64" s="158">
        <f t="shared" si="3"/>
        <v>71.2969591370076</v>
      </c>
      <c r="O64" s="161"/>
      <c r="P64" s="124">
        <v>54</v>
      </c>
    </row>
    <row r="65" spans="1:16" s="123" customFormat="1" ht="10.5" customHeight="1">
      <c r="A65" s="37">
        <v>55</v>
      </c>
      <c r="B65" s="156"/>
      <c r="C65" s="157">
        <v>5.894</v>
      </c>
      <c r="D65" s="158">
        <f t="shared" si="0"/>
        <v>71.90306844974943</v>
      </c>
      <c r="E65" s="159"/>
      <c r="F65" s="157">
        <v>5.863</v>
      </c>
      <c r="G65" s="158">
        <f t="shared" si="1"/>
        <v>72.6654385372015</v>
      </c>
      <c r="H65" s="160"/>
      <c r="I65" s="156"/>
      <c r="J65" s="157">
        <v>5.879</v>
      </c>
      <c r="K65" s="158">
        <f t="shared" si="2"/>
        <v>72.27045132343909</v>
      </c>
      <c r="L65" s="156"/>
      <c r="M65" s="157">
        <v>5.916</v>
      </c>
      <c r="N65" s="158">
        <f t="shared" si="3"/>
        <v>71.36928676019147</v>
      </c>
      <c r="O65" s="161"/>
      <c r="P65" s="124">
        <v>55</v>
      </c>
    </row>
    <row r="66" spans="1:16" s="123" customFormat="1" ht="10.5" customHeight="1">
      <c r="A66" s="37">
        <v>56</v>
      </c>
      <c r="B66" s="156"/>
      <c r="C66" s="157">
        <v>5.938</v>
      </c>
      <c r="D66" s="158">
        <f t="shared" si="0"/>
        <v>70.84142697851982</v>
      </c>
      <c r="E66" s="159"/>
      <c r="F66" s="157">
        <v>5.823</v>
      </c>
      <c r="G66" s="158">
        <f t="shared" si="1"/>
        <v>73.66719047672554</v>
      </c>
      <c r="H66" s="160"/>
      <c r="I66" s="156"/>
      <c r="J66" s="157">
        <v>5.9</v>
      </c>
      <c r="K66" s="158">
        <f t="shared" si="2"/>
        <v>71.75689928181556</v>
      </c>
      <c r="L66" s="156"/>
      <c r="M66" s="157">
        <v>5.844</v>
      </c>
      <c r="N66" s="158">
        <f t="shared" si="3"/>
        <v>73.1387060609851</v>
      </c>
      <c r="O66" s="161"/>
      <c r="P66" s="124">
        <v>56</v>
      </c>
    </row>
    <row r="67" spans="1:16" s="123" customFormat="1" ht="10.5" customHeight="1">
      <c r="A67" s="37">
        <v>57</v>
      </c>
      <c r="B67" s="156"/>
      <c r="C67" s="157">
        <v>5.874</v>
      </c>
      <c r="D67" s="158">
        <f t="shared" si="0"/>
        <v>72.39353816365444</v>
      </c>
      <c r="E67" s="159"/>
      <c r="F67" s="157">
        <v>5.848</v>
      </c>
      <c r="G67" s="158">
        <f t="shared" si="1"/>
        <v>73.03868732935226</v>
      </c>
      <c r="H67" s="160"/>
      <c r="I67" s="156"/>
      <c r="J67" s="157">
        <v>5.741</v>
      </c>
      <c r="K67" s="158">
        <f t="shared" si="2"/>
        <v>75.78662960899912</v>
      </c>
      <c r="L67" s="156"/>
      <c r="M67" s="157">
        <v>5.77</v>
      </c>
      <c r="N67" s="158">
        <f t="shared" si="3"/>
        <v>75.02673735240847</v>
      </c>
      <c r="O67" s="161"/>
      <c r="P67" s="124">
        <v>57</v>
      </c>
    </row>
    <row r="68" spans="1:16" s="123" customFormat="1" ht="10.5" customHeight="1">
      <c r="A68" s="37">
        <v>58</v>
      </c>
      <c r="B68" s="156"/>
      <c r="C68" s="157">
        <v>5.895</v>
      </c>
      <c r="D68" s="158">
        <f t="shared" si="0"/>
        <v>71.87867592394757</v>
      </c>
      <c r="E68" s="159"/>
      <c r="F68" s="157">
        <v>5.88</v>
      </c>
      <c r="G68" s="158">
        <f t="shared" si="1"/>
        <v>72.2458716275626</v>
      </c>
      <c r="H68" s="160"/>
      <c r="I68" s="156"/>
      <c r="J68" s="157">
        <v>5.912</v>
      </c>
      <c r="K68" s="158">
        <f t="shared" si="2"/>
        <v>71.46589492072269</v>
      </c>
      <c r="L68" s="156"/>
      <c r="M68" s="157">
        <v>5.803</v>
      </c>
      <c r="N68" s="158">
        <f t="shared" si="3"/>
        <v>74.17585245992039</v>
      </c>
      <c r="O68" s="161"/>
      <c r="P68" s="124">
        <v>58</v>
      </c>
    </row>
    <row r="69" spans="1:16" s="123" customFormat="1" ht="10.5" customHeight="1">
      <c r="A69" s="37">
        <v>59</v>
      </c>
      <c r="B69" s="156"/>
      <c r="C69" s="157">
        <v>5.882</v>
      </c>
      <c r="D69" s="158">
        <f t="shared" si="0"/>
        <v>72.19674983967246</v>
      </c>
      <c r="E69" s="159"/>
      <c r="F69" s="157">
        <v>5.901</v>
      </c>
      <c r="G69" s="158">
        <f t="shared" si="1"/>
        <v>71.73258109194295</v>
      </c>
      <c r="H69" s="160"/>
      <c r="I69" s="156"/>
      <c r="J69" s="157">
        <v>5.889</v>
      </c>
      <c r="K69" s="158">
        <f t="shared" si="2"/>
        <v>72.02521752898423</v>
      </c>
      <c r="L69" s="156"/>
      <c r="M69" s="157">
        <v>5.811</v>
      </c>
      <c r="N69" s="158">
        <f t="shared" si="3"/>
        <v>73.97175734779377</v>
      </c>
      <c r="O69" s="161"/>
      <c r="P69" s="124">
        <v>59</v>
      </c>
    </row>
    <row r="70" spans="1:16" s="123" customFormat="1" ht="10.5" customHeight="1">
      <c r="A70" s="37">
        <v>60</v>
      </c>
      <c r="B70" s="156"/>
      <c r="C70" s="157">
        <v>5.848</v>
      </c>
      <c r="D70" s="158">
        <f t="shared" si="0"/>
        <v>73.03868732935226</v>
      </c>
      <c r="E70" s="159"/>
      <c r="F70" s="157">
        <v>5.823</v>
      </c>
      <c r="G70" s="158">
        <f t="shared" si="1"/>
        <v>73.66719047672554</v>
      </c>
      <c r="H70" s="160"/>
      <c r="I70" s="156"/>
      <c r="J70" s="157">
        <v>5.865</v>
      </c>
      <c r="K70" s="158">
        <f t="shared" si="2"/>
        <v>72.61588829074755</v>
      </c>
      <c r="L70" s="156"/>
      <c r="M70" s="157">
        <v>5.886</v>
      </c>
      <c r="N70" s="158">
        <f t="shared" si="3"/>
        <v>72.09865644088974</v>
      </c>
      <c r="O70" s="161"/>
      <c r="P70" s="124">
        <v>60</v>
      </c>
    </row>
    <row r="71" spans="1:16" s="123" customFormat="1" ht="10.5" customHeight="1">
      <c r="A71" s="37">
        <v>61</v>
      </c>
      <c r="B71" s="156"/>
      <c r="C71" s="157">
        <v>5.836</v>
      </c>
      <c r="D71" s="158">
        <f t="shared" si="0"/>
        <v>73.33936085303527</v>
      </c>
      <c r="E71" s="159"/>
      <c r="F71" s="157">
        <v>5.83</v>
      </c>
      <c r="G71" s="158">
        <f t="shared" si="1"/>
        <v>73.49039433462102</v>
      </c>
      <c r="H71" s="160"/>
      <c r="I71" s="156"/>
      <c r="J71" s="157">
        <v>5.889</v>
      </c>
      <c r="K71" s="158">
        <f t="shared" si="2"/>
        <v>72.02521752898423</v>
      </c>
      <c r="L71" s="156"/>
      <c r="M71" s="157">
        <v>5.758</v>
      </c>
      <c r="N71" s="158">
        <f t="shared" si="3"/>
        <v>75.33978320450842</v>
      </c>
      <c r="O71" s="161"/>
      <c r="P71" s="124">
        <v>61</v>
      </c>
    </row>
    <row r="72" spans="1:16" s="123" customFormat="1" ht="10.5" customHeight="1">
      <c r="A72" s="37">
        <v>62</v>
      </c>
      <c r="B72" s="156"/>
      <c r="C72" s="157">
        <v>5.85</v>
      </c>
      <c r="D72" s="158">
        <f t="shared" si="0"/>
        <v>72.9887548834831</v>
      </c>
      <c r="E72" s="159"/>
      <c r="F72" s="157">
        <v>5.811</v>
      </c>
      <c r="G72" s="158">
        <f t="shared" si="1"/>
        <v>73.97175734779377</v>
      </c>
      <c r="H72" s="160"/>
      <c r="I72" s="156"/>
      <c r="J72" s="157">
        <v>5.88</v>
      </c>
      <c r="K72" s="158">
        <f t="shared" si="2"/>
        <v>72.2458716275626</v>
      </c>
      <c r="L72" s="156"/>
      <c r="M72" s="157">
        <v>5.719</v>
      </c>
      <c r="N72" s="158">
        <f t="shared" si="3"/>
        <v>76.37082711536543</v>
      </c>
      <c r="O72" s="161"/>
      <c r="P72" s="124">
        <v>62</v>
      </c>
    </row>
    <row r="73" spans="1:16" s="123" customFormat="1" ht="10.5" customHeight="1" thickBot="1">
      <c r="A73" s="125">
        <v>63</v>
      </c>
      <c r="B73" s="162"/>
      <c r="C73" s="163">
        <v>5.9</v>
      </c>
      <c r="D73" s="158">
        <f t="shared" si="0"/>
        <v>71.75689928181556</v>
      </c>
      <c r="E73" s="164"/>
      <c r="F73" s="163">
        <v>5.804</v>
      </c>
      <c r="G73" s="158">
        <f t="shared" si="1"/>
        <v>74.15029440947353</v>
      </c>
      <c r="H73" s="165"/>
      <c r="I73" s="162"/>
      <c r="J73" s="163">
        <v>5.852</v>
      </c>
      <c r="K73" s="158">
        <f t="shared" si="2"/>
        <v>72.93887362412742</v>
      </c>
      <c r="L73" s="162"/>
      <c r="M73" s="163">
        <v>5.773</v>
      </c>
      <c r="N73" s="166">
        <f t="shared" si="3"/>
        <v>74.94878075119222</v>
      </c>
      <c r="O73" s="167"/>
      <c r="P73" s="47">
        <v>63</v>
      </c>
    </row>
    <row r="74" spans="1:17" ht="24.75" thickBot="1">
      <c r="A74" s="178" t="s">
        <v>0</v>
      </c>
      <c r="B74" s="179" t="s">
        <v>3</v>
      </c>
      <c r="C74" s="180" t="s">
        <v>5</v>
      </c>
      <c r="D74" s="180" t="s">
        <v>7</v>
      </c>
      <c r="E74" s="180" t="s">
        <v>4</v>
      </c>
      <c r="F74" s="180" t="s">
        <v>6</v>
      </c>
      <c r="G74" s="180" t="s">
        <v>8</v>
      </c>
      <c r="H74" s="181" t="s">
        <v>30</v>
      </c>
      <c r="I74" s="179" t="s">
        <v>3</v>
      </c>
      <c r="J74" s="180" t="s">
        <v>5</v>
      </c>
      <c r="K74" s="180" t="s">
        <v>7</v>
      </c>
      <c r="L74" s="180" t="s">
        <v>4</v>
      </c>
      <c r="M74" s="180" t="s">
        <v>6</v>
      </c>
      <c r="N74" s="180" t="s">
        <v>8</v>
      </c>
      <c r="O74" s="182" t="s">
        <v>30</v>
      </c>
      <c r="P74" s="183" t="s">
        <v>0</v>
      </c>
      <c r="Q74" s="176" t="s">
        <v>45</v>
      </c>
    </row>
    <row r="75" spans="1:17" ht="12.75">
      <c r="A75" s="75" t="s">
        <v>14</v>
      </c>
      <c r="B75" s="14"/>
      <c r="C75" s="15">
        <f>AVERAGE(C10:C73)</f>
        <v>5.85521875</v>
      </c>
      <c r="D75" s="15">
        <f>AVERAGE(D10:D73)</f>
        <v>72.86514402181483</v>
      </c>
      <c r="E75" s="14"/>
      <c r="F75" s="26">
        <f>AVERAGE(F10:F73)</f>
        <v>5.846390624999999</v>
      </c>
      <c r="G75" s="14">
        <f>AVERAGE(G10:G73)</f>
        <v>73.08571643509244</v>
      </c>
      <c r="H75" s="66"/>
      <c r="I75" s="14"/>
      <c r="J75" s="15">
        <f>AVERAGE(J10:J73)</f>
        <v>5.866812499999998</v>
      </c>
      <c r="K75" s="15">
        <f>AVERAGE(K10:K73)</f>
        <v>72.57828423024891</v>
      </c>
      <c r="L75" s="14"/>
      <c r="M75" s="14">
        <f>AVERAGE(M10:M73)</f>
        <v>5.821593749999999</v>
      </c>
      <c r="N75" s="14">
        <f>AVERAGE(N10:N73)</f>
        <v>73.72817466507357</v>
      </c>
      <c r="O75" s="127"/>
      <c r="P75" s="133" t="s">
        <v>14</v>
      </c>
      <c r="Q75" s="177">
        <v>0.06</v>
      </c>
    </row>
    <row r="76" spans="1:16" ht="12.75">
      <c r="A76" s="76" t="s">
        <v>10</v>
      </c>
      <c r="B76" s="16"/>
      <c r="C76" s="17">
        <f>STDEV(C10:C73)</f>
        <v>0.032021554620621236</v>
      </c>
      <c r="D76" s="17">
        <f>STDEV(D10:D73)</f>
        <v>0.7977879267644664</v>
      </c>
      <c r="E76" s="16"/>
      <c r="F76" s="27">
        <f>STDEV(F10:F73)</f>
        <v>0.032897443905136325</v>
      </c>
      <c r="G76" s="16">
        <f>STDEV(G10:G73)</f>
        <v>0.8196068102010123</v>
      </c>
      <c r="H76" s="67"/>
      <c r="I76" s="16"/>
      <c r="J76" s="17">
        <f>STDEV(J10:J73)</f>
        <v>0.03398172945144002</v>
      </c>
      <c r="K76" s="17">
        <f>STDEV(K10:K73)</f>
        <v>0.8496177580523301</v>
      </c>
      <c r="L76" s="16"/>
      <c r="M76" s="16">
        <f>STDEV(M10:M73)</f>
        <v>0.06193204641406425</v>
      </c>
      <c r="N76" s="16">
        <f>STDEV(N10:N73)</f>
        <v>1.6237005081029685</v>
      </c>
      <c r="O76" s="128"/>
      <c r="P76" s="134" t="s">
        <v>10</v>
      </c>
    </row>
    <row r="77" spans="1:16" ht="12.75">
      <c r="A77" s="77" t="s">
        <v>15</v>
      </c>
      <c r="B77" s="18">
        <f aca="true" t="shared" si="4" ref="B77:G77">MAX(B10:B73)</f>
        <v>0</v>
      </c>
      <c r="C77" s="19">
        <f t="shared" si="4"/>
        <v>5.949</v>
      </c>
      <c r="D77" s="19">
        <f t="shared" si="4"/>
        <v>75.36595875654048</v>
      </c>
      <c r="E77" s="18">
        <f t="shared" si="4"/>
        <v>0</v>
      </c>
      <c r="F77" s="28">
        <f t="shared" si="4"/>
        <v>5.935</v>
      </c>
      <c r="G77" s="18">
        <f t="shared" si="4"/>
        <v>74.6123688668155</v>
      </c>
      <c r="H77" s="68"/>
      <c r="I77" s="18"/>
      <c r="J77" s="19">
        <f>MAX(J10:J73)</f>
        <v>5.923</v>
      </c>
      <c r="K77" s="19">
        <f>MAX(K10:K73)</f>
        <v>75.78662960899912</v>
      </c>
      <c r="L77" s="18">
        <f>MAX(L10:L73)</f>
        <v>0</v>
      </c>
      <c r="M77" s="18">
        <f>MAX(M10:M73)</f>
        <v>5.919</v>
      </c>
      <c r="N77" s="18">
        <f>MAX(N10:N73)</f>
        <v>81.73943256380882</v>
      </c>
      <c r="O77" s="129"/>
      <c r="P77" s="135" t="s">
        <v>15</v>
      </c>
    </row>
    <row r="78" spans="1:16" ht="12.75">
      <c r="A78" s="77" t="s">
        <v>16</v>
      </c>
      <c r="B78" s="20"/>
      <c r="C78" s="19">
        <f>MIN(C10:C73)</f>
        <v>5.757</v>
      </c>
      <c r="D78" s="19">
        <f>MIN(D10:D73)</f>
        <v>70.57969046640378</v>
      </c>
      <c r="E78" s="18">
        <f>MIN(E10:E73)</f>
        <v>0</v>
      </c>
      <c r="F78" s="28">
        <f>MIN(F10:F73)</f>
        <v>5.786</v>
      </c>
      <c r="G78" s="18">
        <f>MIN(G10:G73)</f>
        <v>70.91306235978223</v>
      </c>
      <c r="H78" s="69"/>
      <c r="I78" s="20"/>
      <c r="J78" s="19">
        <f>MIN(J10:J73)</f>
        <v>5.741</v>
      </c>
      <c r="K78" s="19">
        <f>MIN(K10:K73)</f>
        <v>71.20069321159619</v>
      </c>
      <c r="L78" s="18">
        <f>MIN(L10:L73)</f>
        <v>0</v>
      </c>
      <c r="M78" s="18">
        <f>MIN(M10:M73)</f>
        <v>5.528</v>
      </c>
      <c r="N78" s="18">
        <f>MIN(N10:N73)</f>
        <v>71.2969591370076</v>
      </c>
      <c r="O78" s="130"/>
      <c r="P78" s="135" t="s">
        <v>16</v>
      </c>
    </row>
    <row r="79" spans="1:16" ht="12.75">
      <c r="A79" s="77" t="s">
        <v>31</v>
      </c>
      <c r="B79" s="20"/>
      <c r="C79" s="21"/>
      <c r="D79" s="22">
        <f>COUNTIF(D10:D73,"&lt;70")</f>
        <v>0</v>
      </c>
      <c r="E79" s="20"/>
      <c r="F79" s="20"/>
      <c r="G79" s="23">
        <f>COUNTIF(G10:G73,"&lt;70")</f>
        <v>0</v>
      </c>
      <c r="H79" s="69"/>
      <c r="I79" s="20"/>
      <c r="J79" s="21"/>
      <c r="K79" s="22">
        <f>COUNTIF(K10:K73,"&lt;70")</f>
        <v>0</v>
      </c>
      <c r="L79" s="20"/>
      <c r="M79" s="20"/>
      <c r="N79" s="23">
        <f>COUNTIF(N10:N73,"&lt;70")</f>
        <v>0</v>
      </c>
      <c r="O79" s="130"/>
      <c r="P79" s="135" t="s">
        <v>31</v>
      </c>
    </row>
    <row r="80" spans="1:16" ht="12.75">
      <c r="A80" s="77" t="s">
        <v>32</v>
      </c>
      <c r="B80" s="20"/>
      <c r="C80" s="21"/>
      <c r="D80" s="22">
        <f>COUNTIF(D10:D73,"&gt;80")</f>
        <v>0</v>
      </c>
      <c r="E80" s="20"/>
      <c r="F80" s="20"/>
      <c r="G80" s="23">
        <f>COUNTIF(G10:G73,"&gt;80")</f>
        <v>0</v>
      </c>
      <c r="H80" s="69"/>
      <c r="I80" s="20"/>
      <c r="J80" s="21"/>
      <c r="K80" s="22">
        <f>COUNTIF(K10:K73,"&gt;80")</f>
        <v>0</v>
      </c>
      <c r="L80" s="20"/>
      <c r="M80" s="20"/>
      <c r="N80" s="23">
        <f>COUNTIF(N10:N73,"&gt;80")</f>
        <v>1</v>
      </c>
      <c r="O80" s="130"/>
      <c r="P80" s="135" t="s">
        <v>32</v>
      </c>
    </row>
    <row r="81" spans="1:16" ht="12.75">
      <c r="A81" s="152" t="s">
        <v>33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69"/>
      <c r="I81" s="20"/>
      <c r="J81" s="21"/>
      <c r="K81" s="21"/>
      <c r="L81" s="20"/>
      <c r="M81" s="20"/>
      <c r="N81" s="20"/>
      <c r="O81" s="130"/>
      <c r="P81" s="150" t="s">
        <v>33</v>
      </c>
    </row>
    <row r="82" spans="1:16" ht="12.75">
      <c r="A82" s="126" t="s">
        <v>39</v>
      </c>
      <c r="B82" s="24"/>
      <c r="C82" s="25"/>
      <c r="D82" s="25"/>
      <c r="E82" s="24"/>
      <c r="F82" s="24"/>
      <c r="G82" s="24"/>
      <c r="H82" s="70">
        <f>COUNTIF(H10:H73,"s")+COUNTIF(H10:H73,"s&amp;w")</f>
        <v>0</v>
      </c>
      <c r="I82" s="24"/>
      <c r="J82" s="25"/>
      <c r="K82" s="25"/>
      <c r="L82" s="24"/>
      <c r="M82" s="24"/>
      <c r="N82" s="24"/>
      <c r="O82" s="131">
        <f>COUNTIF(O10:O73,"s")</f>
        <v>0</v>
      </c>
      <c r="P82" s="151" t="s">
        <v>39</v>
      </c>
    </row>
    <row r="83" spans="1:16" ht="13.5" thickBot="1">
      <c r="A83" s="153" t="s">
        <v>34</v>
      </c>
      <c r="B83" s="24"/>
      <c r="C83" s="25"/>
      <c r="D83" s="25"/>
      <c r="E83" s="24"/>
      <c r="F83" s="24"/>
      <c r="G83" s="24"/>
      <c r="H83" s="71">
        <f>COUNTIF(H10:H73,"w")+COUNTIF(H10:H73,"s&amp;w")</f>
        <v>1</v>
      </c>
      <c r="I83" s="24"/>
      <c r="J83" s="25"/>
      <c r="K83" s="25"/>
      <c r="L83" s="24"/>
      <c r="M83" s="24"/>
      <c r="N83" s="24"/>
      <c r="O83" s="132">
        <f>COUNTIF(O10:O73,"w")</f>
        <v>0</v>
      </c>
      <c r="P83" s="136" t="s">
        <v>34</v>
      </c>
    </row>
    <row r="84" spans="1:16" ht="13.5" thickBot="1">
      <c r="A84" s="80" t="s">
        <v>9</v>
      </c>
      <c r="B84" s="234" t="s">
        <v>53</v>
      </c>
      <c r="C84" s="235"/>
      <c r="D84" s="235"/>
      <c r="E84" s="235"/>
      <c r="F84" s="235"/>
      <c r="G84" s="235"/>
      <c r="H84" s="236"/>
      <c r="I84" s="237" t="s">
        <v>57</v>
      </c>
      <c r="J84" s="235"/>
      <c r="K84" s="235"/>
      <c r="L84" s="235"/>
      <c r="M84" s="235"/>
      <c r="N84" s="235"/>
      <c r="O84" s="238"/>
      <c r="P84" s="137" t="s">
        <v>9</v>
      </c>
    </row>
    <row r="85" spans="1:16" ht="12.75">
      <c r="A85" s="79" t="s">
        <v>12</v>
      </c>
      <c r="B85" s="239" t="s">
        <v>52</v>
      </c>
      <c r="C85" s="240"/>
      <c r="N85" s="239" t="s">
        <v>52</v>
      </c>
      <c r="O85" s="240"/>
      <c r="P85" s="79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15" bottom="0.07874015748031496" header="0.07874015748031496" footer="0.15748031496062992"/>
  <pageSetup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81"/>
  <sheetViews>
    <sheetView workbookViewId="0" topLeftCell="A84">
      <selection activeCell="X5" sqref="X5"/>
    </sheetView>
  </sheetViews>
  <sheetFormatPr defaultColWidth="11.421875" defaultRowHeight="12.75"/>
  <cols>
    <col min="1" max="7" width="8.7109375" style="0" customWidth="1"/>
    <col min="8" max="8" width="5.7109375" style="0" customWidth="1"/>
    <col min="9" max="16" width="8.7109375" style="0" customWidth="1"/>
    <col min="21" max="22" width="11.57421875" style="0" bestFit="1" customWidth="1"/>
  </cols>
  <sheetData>
    <row r="2" spans="17:29" ht="12.75">
      <c r="Q2" s="174" t="s">
        <v>43</v>
      </c>
      <c r="R2" s="174" t="s">
        <v>44</v>
      </c>
      <c r="T2" s="197" t="s">
        <v>59</v>
      </c>
      <c r="U2" s="199">
        <f>AVERAGE(T3:T56)</f>
        <v>0.007555555555555555</v>
      </c>
      <c r="V2" s="221">
        <f>U2*60</f>
        <v>0.4533333333333333</v>
      </c>
      <c r="AB2" s="174" t="s">
        <v>43</v>
      </c>
      <c r="AC2" s="174" t="s">
        <v>44</v>
      </c>
    </row>
    <row r="3" spans="17:29" ht="12.75">
      <c r="Q3" s="175">
        <v>0</v>
      </c>
      <c r="R3" s="175">
        <v>10</v>
      </c>
      <c r="T3" s="198">
        <f>(R3-R4)/(Q4-Q3)</f>
        <v>0.009999999999999964</v>
      </c>
      <c r="U3" s="223">
        <f>AVERAGE(T48:T57)</f>
        <v>0.005277777777777784</v>
      </c>
      <c r="V3" s="225">
        <f>U3*60</f>
        <v>0.31666666666666704</v>
      </c>
      <c r="AB3">
        <v>0</v>
      </c>
      <c r="AC3">
        <v>9.5</v>
      </c>
    </row>
    <row r="4" spans="17:29" ht="13.5" thickBot="1">
      <c r="Q4" s="175">
        <v>20</v>
      </c>
      <c r="R4" s="175">
        <v>9.8</v>
      </c>
      <c r="T4" s="198">
        <f aca="true" t="shared" si="0" ref="T4:T56">(R4-R5)/(Q5-Q4)</f>
        <v>0.010000000000000142</v>
      </c>
      <c r="U4" s="219">
        <v>0.001</v>
      </c>
      <c r="V4" s="220">
        <f>U4*60</f>
        <v>0.06</v>
      </c>
      <c r="AB4">
        <v>10</v>
      </c>
      <c r="AC4">
        <v>9.34</v>
      </c>
    </row>
    <row r="5" spans="1:29" ht="14.25" thickBot="1" thickTop="1">
      <c r="A5" s="249" t="s">
        <v>56</v>
      </c>
      <c r="B5" s="250"/>
      <c r="C5" s="146"/>
      <c r="D5" s="44" t="s">
        <v>20</v>
      </c>
      <c r="E5" s="43" t="s">
        <v>22</v>
      </c>
      <c r="F5" s="45" t="s">
        <v>21</v>
      </c>
      <c r="G5" s="41" t="s">
        <v>23</v>
      </c>
      <c r="I5" s="249" t="s">
        <v>55</v>
      </c>
      <c r="J5" s="250"/>
      <c r="K5" s="194"/>
      <c r="L5" s="44" t="s">
        <v>20</v>
      </c>
      <c r="M5" s="145" t="s">
        <v>40</v>
      </c>
      <c r="N5" s="45" t="s">
        <v>21</v>
      </c>
      <c r="O5" s="41" t="s">
        <v>23</v>
      </c>
      <c r="Q5" s="175">
        <v>30</v>
      </c>
      <c r="R5" s="175">
        <v>9.7</v>
      </c>
      <c r="T5" s="198">
        <f t="shared" si="0"/>
        <v>0.009999999999999964</v>
      </c>
      <c r="AB5">
        <v>30</v>
      </c>
      <c r="AC5">
        <v>9.04</v>
      </c>
    </row>
    <row r="6" spans="1:29" ht="14.25" thickBot="1">
      <c r="A6" s="83" t="s">
        <v>9</v>
      </c>
      <c r="B6" s="255" t="s">
        <v>54</v>
      </c>
      <c r="C6" s="256"/>
      <c r="D6" s="255" t="s">
        <v>60</v>
      </c>
      <c r="E6" s="256"/>
      <c r="F6" s="81" t="s">
        <v>25</v>
      </c>
      <c r="G6" s="33" t="s">
        <v>26</v>
      </c>
      <c r="I6" s="84" t="s">
        <v>9</v>
      </c>
      <c r="J6" s="263" t="s">
        <v>54</v>
      </c>
      <c r="K6" s="230"/>
      <c r="L6" s="263" t="s">
        <v>60</v>
      </c>
      <c r="M6" s="230"/>
      <c r="N6" s="31" t="s">
        <v>25</v>
      </c>
      <c r="O6" s="49" t="s">
        <v>26</v>
      </c>
      <c r="Q6" s="175">
        <v>40</v>
      </c>
      <c r="R6" s="175">
        <v>9.6</v>
      </c>
      <c r="T6" s="198">
        <f t="shared" si="0"/>
        <v>0.009999999999999964</v>
      </c>
      <c r="AB6">
        <v>40</v>
      </c>
      <c r="AC6">
        <v>8.88</v>
      </c>
    </row>
    <row r="7" spans="1:29" ht="15" thickBot="1">
      <c r="A7" s="50" t="s">
        <v>19</v>
      </c>
      <c r="B7" s="85">
        <v>12.5</v>
      </c>
      <c r="C7" s="85">
        <v>0.7</v>
      </c>
      <c r="D7" s="86">
        <v>22.1</v>
      </c>
      <c r="E7" s="86">
        <v>4.5</v>
      </c>
      <c r="F7" s="48"/>
      <c r="G7" s="33"/>
      <c r="I7" s="51"/>
      <c r="J7" s="261" t="s">
        <v>28</v>
      </c>
      <c r="K7" s="262"/>
      <c r="L7" s="261" t="s">
        <v>29</v>
      </c>
      <c r="M7" s="262"/>
      <c r="N7" s="184"/>
      <c r="O7" s="33"/>
      <c r="Q7" s="175">
        <v>50</v>
      </c>
      <c r="R7" s="175">
        <v>9.5</v>
      </c>
      <c r="T7" s="198">
        <f t="shared" si="0"/>
        <v>0.009999999999999964</v>
      </c>
      <c r="AB7">
        <v>50</v>
      </c>
      <c r="AC7">
        <v>8.74</v>
      </c>
    </row>
    <row r="8" spans="1:29" ht="14.25" thickBot="1">
      <c r="A8" s="50"/>
      <c r="B8" s="229" t="s">
        <v>17</v>
      </c>
      <c r="C8" s="264"/>
      <c r="D8" s="264"/>
      <c r="E8" s="265"/>
      <c r="F8" s="32"/>
      <c r="G8" s="33"/>
      <c r="I8" s="50"/>
      <c r="J8" s="253" t="s">
        <v>24</v>
      </c>
      <c r="K8" s="260"/>
      <c r="L8" s="253" t="s">
        <v>24</v>
      </c>
      <c r="M8" s="260"/>
      <c r="N8" s="184"/>
      <c r="O8" s="33"/>
      <c r="Q8" s="175">
        <v>60</v>
      </c>
      <c r="R8" s="175">
        <v>9.4</v>
      </c>
      <c r="T8" s="198">
        <f t="shared" si="0"/>
        <v>0.010000000000000054</v>
      </c>
      <c r="AB8">
        <v>60</v>
      </c>
      <c r="AC8">
        <v>8.59</v>
      </c>
    </row>
    <row r="9" spans="1:29" ht="14.25" thickBot="1">
      <c r="A9" s="46" t="s">
        <v>24</v>
      </c>
      <c r="B9" s="147" t="s">
        <v>46</v>
      </c>
      <c r="C9" s="148" t="s">
        <v>47</v>
      </c>
      <c r="D9" s="147" t="s">
        <v>48</v>
      </c>
      <c r="E9" s="149" t="s">
        <v>49</v>
      </c>
      <c r="F9" s="253" t="s">
        <v>18</v>
      </c>
      <c r="G9" s="254"/>
      <c r="I9" s="46" t="s">
        <v>27</v>
      </c>
      <c r="J9" s="87" t="s">
        <v>50</v>
      </c>
      <c r="K9" s="88" t="s">
        <v>41</v>
      </c>
      <c r="L9" s="87" t="s">
        <v>42</v>
      </c>
      <c r="M9" s="89" t="s">
        <v>51</v>
      </c>
      <c r="N9" s="257" t="s">
        <v>18</v>
      </c>
      <c r="O9" s="254"/>
      <c r="Q9" s="175">
        <v>80</v>
      </c>
      <c r="R9" s="175">
        <v>9.2</v>
      </c>
      <c r="T9" s="198">
        <f t="shared" si="0"/>
        <v>0.009999999999999964</v>
      </c>
      <c r="AB9">
        <v>80</v>
      </c>
      <c r="AC9">
        <v>8.33</v>
      </c>
    </row>
    <row r="10" spans="1:29" ht="12.75">
      <c r="A10" s="34">
        <v>0</v>
      </c>
      <c r="B10" s="52">
        <v>218</v>
      </c>
      <c r="C10" s="53">
        <v>189</v>
      </c>
      <c r="D10" s="54">
        <v>204</v>
      </c>
      <c r="E10" s="53">
        <v>196</v>
      </c>
      <c r="F10" s="258"/>
      <c r="G10" s="259"/>
      <c r="I10" s="34">
        <v>5</v>
      </c>
      <c r="J10" s="52"/>
      <c r="K10" s="53"/>
      <c r="L10" s="54"/>
      <c r="M10" s="189"/>
      <c r="N10" s="35"/>
      <c r="O10" s="36"/>
      <c r="Q10" s="175">
        <v>90</v>
      </c>
      <c r="R10" s="175">
        <v>9.1</v>
      </c>
      <c r="T10" s="198">
        <f t="shared" si="0"/>
        <v>0.009999999999999964</v>
      </c>
      <c r="AB10">
        <v>90</v>
      </c>
      <c r="AC10">
        <v>8.2</v>
      </c>
    </row>
    <row r="11" spans="1:29" ht="12.75">
      <c r="A11" s="37">
        <v>1</v>
      </c>
      <c r="B11" s="55">
        <v>200</v>
      </c>
      <c r="C11" s="56">
        <v>210</v>
      </c>
      <c r="D11" s="57">
        <v>210</v>
      </c>
      <c r="E11" s="56">
        <v>198</v>
      </c>
      <c r="F11" s="251"/>
      <c r="G11" s="252"/>
      <c r="I11" s="37">
        <v>6</v>
      </c>
      <c r="J11" s="55"/>
      <c r="K11" s="56"/>
      <c r="L11" s="57"/>
      <c r="M11" s="56"/>
      <c r="N11" s="185"/>
      <c r="O11" s="38"/>
      <c r="Q11" s="175">
        <v>100</v>
      </c>
      <c r="R11" s="175">
        <v>9</v>
      </c>
      <c r="T11" s="198">
        <f t="shared" si="0"/>
        <v>0.009999999999999964</v>
      </c>
      <c r="AB11">
        <v>110</v>
      </c>
      <c r="AC11">
        <v>7.94</v>
      </c>
    </row>
    <row r="12" spans="1:29" ht="12.75">
      <c r="A12" s="37">
        <v>2</v>
      </c>
      <c r="B12" s="55">
        <v>213</v>
      </c>
      <c r="C12" s="56">
        <v>216</v>
      </c>
      <c r="D12" s="57">
        <v>214</v>
      </c>
      <c r="E12" s="56">
        <v>204</v>
      </c>
      <c r="F12" s="251"/>
      <c r="G12" s="252"/>
      <c r="I12" s="37">
        <v>10</v>
      </c>
      <c r="J12" s="55"/>
      <c r="K12" s="56"/>
      <c r="L12" s="57"/>
      <c r="M12" s="56"/>
      <c r="N12" s="185"/>
      <c r="O12" s="38"/>
      <c r="Q12" s="175">
        <v>110</v>
      </c>
      <c r="R12" s="175">
        <v>8.9</v>
      </c>
      <c r="T12" s="198">
        <f t="shared" si="0"/>
        <v>0.009999999999999964</v>
      </c>
      <c r="AB12">
        <v>120</v>
      </c>
      <c r="AC12">
        <v>7.81</v>
      </c>
    </row>
    <row r="13" spans="1:29" ht="12.75">
      <c r="A13" s="37">
        <v>3</v>
      </c>
      <c r="B13" s="55">
        <v>207</v>
      </c>
      <c r="C13" s="56">
        <v>210</v>
      </c>
      <c r="D13" s="57">
        <v>206</v>
      </c>
      <c r="E13" s="56">
        <v>194</v>
      </c>
      <c r="F13" s="251"/>
      <c r="G13" s="252"/>
      <c r="I13" s="37">
        <v>15</v>
      </c>
      <c r="J13" s="55"/>
      <c r="K13" s="56"/>
      <c r="L13" s="57"/>
      <c r="M13" s="56"/>
      <c r="N13" s="185"/>
      <c r="O13" s="38"/>
      <c r="Q13" s="175">
        <v>120</v>
      </c>
      <c r="R13" s="175">
        <v>8.8</v>
      </c>
      <c r="T13" s="198">
        <f t="shared" si="0"/>
        <v>0.010000000000000054</v>
      </c>
      <c r="AB13">
        <v>130</v>
      </c>
      <c r="AC13">
        <v>7.68</v>
      </c>
    </row>
    <row r="14" spans="1:29" ht="12.75">
      <c r="A14" s="37">
        <v>4</v>
      </c>
      <c r="B14" s="55">
        <v>215</v>
      </c>
      <c r="C14" s="56">
        <v>203</v>
      </c>
      <c r="D14" s="57">
        <v>214</v>
      </c>
      <c r="E14" s="56">
        <v>192</v>
      </c>
      <c r="F14" s="251"/>
      <c r="G14" s="252"/>
      <c r="I14" s="37">
        <v>20</v>
      </c>
      <c r="J14" s="55"/>
      <c r="K14" s="56"/>
      <c r="L14" s="57"/>
      <c r="M14" s="56"/>
      <c r="N14" s="185"/>
      <c r="O14" s="38"/>
      <c r="Q14" s="175">
        <v>140</v>
      </c>
      <c r="R14" s="175">
        <v>8.6</v>
      </c>
      <c r="T14" s="198">
        <f t="shared" si="0"/>
        <v>0</v>
      </c>
      <c r="AB14">
        <v>150</v>
      </c>
      <c r="AC14">
        <v>7.45</v>
      </c>
    </row>
    <row r="15" spans="1:29" ht="12.75">
      <c r="A15" s="37">
        <v>5</v>
      </c>
      <c r="B15" s="55">
        <v>209</v>
      </c>
      <c r="C15" s="56">
        <v>206</v>
      </c>
      <c r="D15" s="57">
        <v>214</v>
      </c>
      <c r="E15" s="56">
        <v>198</v>
      </c>
      <c r="F15" s="251"/>
      <c r="G15" s="252"/>
      <c r="I15" s="37">
        <v>25</v>
      </c>
      <c r="J15" s="55"/>
      <c r="K15" s="56"/>
      <c r="L15" s="57"/>
      <c r="M15" s="56"/>
      <c r="N15" s="185"/>
      <c r="O15" s="38"/>
      <c r="Q15" s="175">
        <v>150</v>
      </c>
      <c r="R15" s="175">
        <v>8.6</v>
      </c>
      <c r="T15" s="198">
        <f t="shared" si="0"/>
        <v>0.009999999999999964</v>
      </c>
      <c r="AB15">
        <v>160</v>
      </c>
      <c r="AC15">
        <v>7.33</v>
      </c>
    </row>
    <row r="16" spans="1:29" ht="12.75">
      <c r="A16" s="37">
        <v>6</v>
      </c>
      <c r="B16" s="55">
        <v>208</v>
      </c>
      <c r="C16" s="56">
        <v>213</v>
      </c>
      <c r="D16" s="57">
        <v>216</v>
      </c>
      <c r="E16" s="56">
        <v>194</v>
      </c>
      <c r="F16" s="251"/>
      <c r="G16" s="252"/>
      <c r="I16" s="37">
        <v>30</v>
      </c>
      <c r="J16" s="55"/>
      <c r="K16" s="56"/>
      <c r="L16" s="57"/>
      <c r="M16" s="56"/>
      <c r="N16" s="185"/>
      <c r="O16" s="38"/>
      <c r="Q16" s="175">
        <v>160</v>
      </c>
      <c r="R16" s="175">
        <v>8.5</v>
      </c>
      <c r="T16" s="198">
        <f t="shared" si="0"/>
        <v>0.009999999999999964</v>
      </c>
      <c r="AB16">
        <v>170</v>
      </c>
      <c r="AC16">
        <v>7.21</v>
      </c>
    </row>
    <row r="17" spans="1:29" ht="12.75">
      <c r="A17" s="37">
        <v>7</v>
      </c>
      <c r="B17" s="55">
        <v>208</v>
      </c>
      <c r="C17" s="56">
        <v>210</v>
      </c>
      <c r="D17" s="57">
        <v>212</v>
      </c>
      <c r="E17" s="56">
        <v>196</v>
      </c>
      <c r="F17" s="251"/>
      <c r="G17" s="252"/>
      <c r="I17" s="37">
        <v>35</v>
      </c>
      <c r="J17" s="55"/>
      <c r="K17" s="56"/>
      <c r="L17" s="57"/>
      <c r="M17" s="56"/>
      <c r="N17" s="185"/>
      <c r="O17" s="38"/>
      <c r="Q17" s="175">
        <v>170</v>
      </c>
      <c r="R17" s="175">
        <v>8.4</v>
      </c>
      <c r="T17" s="198">
        <f t="shared" si="0"/>
        <v>0.009999999999999964</v>
      </c>
      <c r="AB17">
        <v>180</v>
      </c>
      <c r="AC17">
        <v>7.11</v>
      </c>
    </row>
    <row r="18" spans="1:29" ht="12.75">
      <c r="A18" s="37">
        <v>8</v>
      </c>
      <c r="B18" s="55">
        <v>215</v>
      </c>
      <c r="C18" s="56">
        <v>212</v>
      </c>
      <c r="D18" s="57">
        <v>208</v>
      </c>
      <c r="E18" s="56">
        <v>198</v>
      </c>
      <c r="F18" s="251"/>
      <c r="G18" s="252"/>
      <c r="I18" s="37">
        <v>40</v>
      </c>
      <c r="J18" s="55"/>
      <c r="K18" s="56"/>
      <c r="L18" s="57"/>
      <c r="M18" s="56"/>
      <c r="N18" s="186"/>
      <c r="O18" s="38"/>
      <c r="Q18" s="175">
        <v>180</v>
      </c>
      <c r="R18" s="175">
        <v>8.3</v>
      </c>
      <c r="T18" s="198">
        <f t="shared" si="0"/>
        <v>0.010000000000000142</v>
      </c>
      <c r="AB18">
        <v>190</v>
      </c>
      <c r="AC18">
        <v>6.97</v>
      </c>
    </row>
    <row r="19" spans="1:29" ht="12.75">
      <c r="A19" s="37">
        <v>9</v>
      </c>
      <c r="B19" s="55">
        <v>212</v>
      </c>
      <c r="C19" s="56">
        <v>216</v>
      </c>
      <c r="D19" s="57">
        <v>206</v>
      </c>
      <c r="E19" s="56">
        <v>198</v>
      </c>
      <c r="F19" s="251"/>
      <c r="G19" s="252"/>
      <c r="I19" s="37">
        <v>45</v>
      </c>
      <c r="J19" s="55"/>
      <c r="K19" s="56"/>
      <c r="L19" s="57"/>
      <c r="M19" s="56"/>
      <c r="N19" s="186"/>
      <c r="O19" s="38"/>
      <c r="Q19" s="175">
        <v>190</v>
      </c>
      <c r="R19" s="175">
        <v>8.2</v>
      </c>
      <c r="T19" s="198">
        <f t="shared" si="0"/>
        <v>0.009999999999999964</v>
      </c>
      <c r="AB19">
        <v>200</v>
      </c>
      <c r="AC19">
        <v>6.87</v>
      </c>
    </row>
    <row r="20" spans="1:29" ht="12.75">
      <c r="A20" s="37">
        <v>10</v>
      </c>
      <c r="B20" s="55">
        <v>201</v>
      </c>
      <c r="C20" s="56">
        <v>207</v>
      </c>
      <c r="D20" s="57">
        <v>212</v>
      </c>
      <c r="E20" s="56">
        <v>196</v>
      </c>
      <c r="F20" s="251"/>
      <c r="G20" s="252"/>
      <c r="I20" s="37">
        <v>50</v>
      </c>
      <c r="J20" s="55"/>
      <c r="K20" s="56"/>
      <c r="L20" s="57"/>
      <c r="M20" s="56"/>
      <c r="N20" s="185"/>
      <c r="O20" s="38"/>
      <c r="Q20" s="175">
        <v>200</v>
      </c>
      <c r="R20" s="175">
        <v>8.1</v>
      </c>
      <c r="T20" s="198">
        <f t="shared" si="0"/>
        <v>0.009999999999999964</v>
      </c>
      <c r="AB20">
        <v>210</v>
      </c>
      <c r="AC20">
        <v>6.76</v>
      </c>
    </row>
    <row r="21" spans="1:29" ht="12.75">
      <c r="A21" s="37">
        <v>11</v>
      </c>
      <c r="B21" s="55">
        <v>210</v>
      </c>
      <c r="C21" s="56">
        <v>212</v>
      </c>
      <c r="D21" s="57">
        <v>208</v>
      </c>
      <c r="E21" s="56">
        <v>198</v>
      </c>
      <c r="F21" s="251"/>
      <c r="G21" s="252"/>
      <c r="I21" s="37">
        <v>55</v>
      </c>
      <c r="J21" s="55"/>
      <c r="K21" s="56"/>
      <c r="L21" s="57"/>
      <c r="M21" s="56"/>
      <c r="N21" s="4"/>
      <c r="O21" s="38"/>
      <c r="Q21" s="175">
        <v>210</v>
      </c>
      <c r="R21" s="175">
        <v>8</v>
      </c>
      <c r="T21" s="198">
        <f t="shared" si="0"/>
        <v>0.009999999999999964</v>
      </c>
      <c r="AB21">
        <v>220</v>
      </c>
      <c r="AC21">
        <v>6.65</v>
      </c>
    </row>
    <row r="22" spans="1:29" ht="12.75">
      <c r="A22" s="37">
        <v>12</v>
      </c>
      <c r="B22" s="55">
        <v>207</v>
      </c>
      <c r="C22" s="56">
        <v>215</v>
      </c>
      <c r="D22" s="57">
        <v>214</v>
      </c>
      <c r="E22" s="56">
        <v>208</v>
      </c>
      <c r="F22" s="251"/>
      <c r="G22" s="252"/>
      <c r="I22" s="37">
        <v>60</v>
      </c>
      <c r="J22" s="55"/>
      <c r="K22" s="56"/>
      <c r="L22" s="57"/>
      <c r="M22" s="56"/>
      <c r="N22" s="186"/>
      <c r="O22" s="38"/>
      <c r="Q22" s="196">
        <v>220</v>
      </c>
      <c r="R22" s="175">
        <v>7.9</v>
      </c>
      <c r="T22" s="198">
        <f t="shared" si="0"/>
        <v>0.005000000000000027</v>
      </c>
      <c r="AB22">
        <v>230</v>
      </c>
      <c r="AC22">
        <v>6.54</v>
      </c>
    </row>
    <row r="23" spans="1:29" ht="12.75">
      <c r="A23" s="37">
        <v>13</v>
      </c>
      <c r="B23" s="204">
        <v>209</v>
      </c>
      <c r="C23" s="56">
        <v>218</v>
      </c>
      <c r="D23" s="57">
        <v>210</v>
      </c>
      <c r="E23" s="56">
        <v>192</v>
      </c>
      <c r="F23" s="251"/>
      <c r="G23" s="252"/>
      <c r="I23" s="37">
        <v>65</v>
      </c>
      <c r="J23" s="55"/>
      <c r="K23" s="56"/>
      <c r="L23" s="57"/>
      <c r="M23" s="56"/>
      <c r="N23" s="186"/>
      <c r="O23" s="38"/>
      <c r="Q23" s="196">
        <v>240</v>
      </c>
      <c r="R23" s="175">
        <v>7.8</v>
      </c>
      <c r="T23" s="198">
        <f t="shared" si="0"/>
        <v>0.010000000000000009</v>
      </c>
      <c r="AB23">
        <v>240</v>
      </c>
      <c r="AC23">
        <v>6.43</v>
      </c>
    </row>
    <row r="24" spans="1:29" ht="12.75">
      <c r="A24" s="37">
        <v>14</v>
      </c>
      <c r="B24" s="204">
        <v>214</v>
      </c>
      <c r="C24" s="56">
        <v>221</v>
      </c>
      <c r="D24" s="57">
        <v>214</v>
      </c>
      <c r="E24" s="56">
        <v>192</v>
      </c>
      <c r="F24" s="251"/>
      <c r="G24" s="252"/>
      <c r="I24" s="37">
        <v>70</v>
      </c>
      <c r="J24" s="55"/>
      <c r="K24" s="56"/>
      <c r="L24" s="57"/>
      <c r="M24" s="56"/>
      <c r="N24" s="186"/>
      <c r="O24" s="38"/>
      <c r="Q24" s="196">
        <v>260</v>
      </c>
      <c r="R24" s="175">
        <v>7.6</v>
      </c>
      <c r="T24" s="198">
        <f t="shared" si="0"/>
        <v>0.009999999999999964</v>
      </c>
      <c r="AB24">
        <v>250</v>
      </c>
      <c r="AC24">
        <v>6.31</v>
      </c>
    </row>
    <row r="25" spans="1:29" ht="12.75">
      <c r="A25" s="37">
        <v>15</v>
      </c>
      <c r="B25" s="55">
        <v>201</v>
      </c>
      <c r="C25" s="56">
        <v>215</v>
      </c>
      <c r="D25" s="57">
        <v>206</v>
      </c>
      <c r="E25" s="56">
        <v>200</v>
      </c>
      <c r="F25" s="251"/>
      <c r="G25" s="252"/>
      <c r="I25" s="37">
        <v>75</v>
      </c>
      <c r="J25" s="55"/>
      <c r="K25" s="56"/>
      <c r="L25" s="57"/>
      <c r="M25" s="56"/>
      <c r="N25" s="186"/>
      <c r="O25" s="38"/>
      <c r="Q25" s="196">
        <v>270</v>
      </c>
      <c r="R25" s="175">
        <v>7.5</v>
      </c>
      <c r="T25" s="198">
        <f t="shared" si="0"/>
        <v>0.004999999999999982</v>
      </c>
      <c r="AB25">
        <v>260</v>
      </c>
      <c r="AC25">
        <v>6.24</v>
      </c>
    </row>
    <row r="26" spans="1:29" ht="12.75">
      <c r="A26" s="37">
        <v>16</v>
      </c>
      <c r="B26" s="55">
        <v>193</v>
      </c>
      <c r="C26" s="56">
        <v>207</v>
      </c>
      <c r="D26" s="57">
        <v>200</v>
      </c>
      <c r="E26" s="56">
        <v>190</v>
      </c>
      <c r="F26" s="251"/>
      <c r="G26" s="252"/>
      <c r="I26" s="37">
        <v>80</v>
      </c>
      <c r="J26" s="55"/>
      <c r="K26" s="56"/>
      <c r="L26" s="57"/>
      <c r="M26" s="56"/>
      <c r="N26" s="185"/>
      <c r="O26" s="38"/>
      <c r="Q26" s="196">
        <v>290</v>
      </c>
      <c r="R26" s="175">
        <v>7.4</v>
      </c>
      <c r="T26" s="198">
        <f t="shared" si="0"/>
        <v>0.010000000000000054</v>
      </c>
      <c r="AB26">
        <v>270</v>
      </c>
      <c r="AC26">
        <v>6.13</v>
      </c>
    </row>
    <row r="27" spans="1:29" ht="12.75">
      <c r="A27" s="37">
        <v>17</v>
      </c>
      <c r="B27" s="55">
        <v>196</v>
      </c>
      <c r="C27" s="56">
        <v>201</v>
      </c>
      <c r="D27" s="57">
        <v>210</v>
      </c>
      <c r="E27" s="56">
        <v>198</v>
      </c>
      <c r="F27" s="251"/>
      <c r="G27" s="252"/>
      <c r="I27" s="37">
        <v>85</v>
      </c>
      <c r="J27" s="55"/>
      <c r="K27" s="56"/>
      <c r="L27" s="57"/>
      <c r="M27" s="56"/>
      <c r="N27" s="4"/>
      <c r="O27" s="38"/>
      <c r="Q27" s="196">
        <v>300</v>
      </c>
      <c r="R27" s="175">
        <v>7.3</v>
      </c>
      <c r="T27" s="198">
        <f t="shared" si="0"/>
        <v>0.007499999999999974</v>
      </c>
      <c r="AB27">
        <v>290</v>
      </c>
      <c r="AC27">
        <v>5.91</v>
      </c>
    </row>
    <row r="28" spans="1:29" ht="12.75">
      <c r="A28" s="37">
        <v>18</v>
      </c>
      <c r="B28" s="55">
        <v>197</v>
      </c>
      <c r="C28" s="56">
        <v>204</v>
      </c>
      <c r="D28" s="57">
        <v>198</v>
      </c>
      <c r="E28" s="56">
        <v>192</v>
      </c>
      <c r="F28" s="251"/>
      <c r="G28" s="252"/>
      <c r="I28" s="37">
        <v>86</v>
      </c>
      <c r="J28" s="55"/>
      <c r="K28" s="56"/>
      <c r="L28" s="57"/>
      <c r="M28" s="112"/>
      <c r="N28" s="185"/>
      <c r="O28" s="38"/>
      <c r="Q28" s="196">
        <v>320</v>
      </c>
      <c r="R28" s="175">
        <v>7.15</v>
      </c>
      <c r="T28" s="198">
        <f t="shared" si="0"/>
        <v>0.007000000000000029</v>
      </c>
      <c r="AB28">
        <v>300</v>
      </c>
      <c r="AC28">
        <v>5.82</v>
      </c>
    </row>
    <row r="29" spans="1:29" ht="12.75">
      <c r="A29" s="37">
        <v>19</v>
      </c>
      <c r="B29" s="55">
        <v>203</v>
      </c>
      <c r="C29" s="56">
        <v>200</v>
      </c>
      <c r="D29" s="57">
        <v>190</v>
      </c>
      <c r="E29" s="56">
        <v>190</v>
      </c>
      <c r="F29" s="251"/>
      <c r="G29" s="252"/>
      <c r="I29" s="37">
        <v>90</v>
      </c>
      <c r="J29" s="55"/>
      <c r="K29" s="56"/>
      <c r="L29" s="110"/>
      <c r="M29" s="56"/>
      <c r="N29" s="4"/>
      <c r="O29" s="38"/>
      <c r="Q29" s="196">
        <v>340</v>
      </c>
      <c r="R29" s="196">
        <v>7.01</v>
      </c>
      <c r="T29" s="198">
        <f t="shared" si="0"/>
        <v>0.006999999999999984</v>
      </c>
      <c r="AB29">
        <v>320</v>
      </c>
      <c r="AC29">
        <v>5.63</v>
      </c>
    </row>
    <row r="30" spans="1:29" ht="12.75">
      <c r="A30" s="37">
        <v>20</v>
      </c>
      <c r="B30" s="55">
        <v>211</v>
      </c>
      <c r="C30" s="56">
        <v>211</v>
      </c>
      <c r="D30" s="57">
        <v>204</v>
      </c>
      <c r="E30" s="56">
        <v>192</v>
      </c>
      <c r="F30" s="251"/>
      <c r="G30" s="252"/>
      <c r="I30" s="37">
        <v>95</v>
      </c>
      <c r="J30" s="55"/>
      <c r="K30" s="56"/>
      <c r="L30" s="57"/>
      <c r="M30" s="56"/>
      <c r="N30" s="185"/>
      <c r="O30" s="38"/>
      <c r="Q30" s="196">
        <v>360</v>
      </c>
      <c r="R30" s="196">
        <v>6.87</v>
      </c>
      <c r="T30" s="198">
        <f t="shared" si="0"/>
        <v>0.008499999999999997</v>
      </c>
      <c r="AB30">
        <v>340</v>
      </c>
      <c r="AC30">
        <v>5.45</v>
      </c>
    </row>
    <row r="31" spans="1:29" ht="12.75">
      <c r="A31" s="37">
        <v>21</v>
      </c>
      <c r="B31" s="55">
        <v>201</v>
      </c>
      <c r="C31" s="56">
        <v>190</v>
      </c>
      <c r="D31" s="57">
        <v>202</v>
      </c>
      <c r="E31" s="56">
        <v>188</v>
      </c>
      <c r="F31" s="251"/>
      <c r="G31" s="252"/>
      <c r="I31" s="37">
        <v>100</v>
      </c>
      <c r="J31" s="55"/>
      <c r="K31" s="56"/>
      <c r="L31" s="111"/>
      <c r="M31" s="56"/>
      <c r="N31" s="4"/>
      <c r="O31" s="38"/>
      <c r="Q31" s="196">
        <v>380</v>
      </c>
      <c r="R31" s="196">
        <v>6.7</v>
      </c>
      <c r="T31" s="198">
        <f t="shared" si="0"/>
        <v>0.010000000000000054</v>
      </c>
      <c r="AB31">
        <v>360</v>
      </c>
      <c r="AC31">
        <v>5.28</v>
      </c>
    </row>
    <row r="32" spans="1:29" ht="12.75">
      <c r="A32" s="37">
        <v>22</v>
      </c>
      <c r="B32" s="55">
        <v>208</v>
      </c>
      <c r="C32" s="56">
        <v>201</v>
      </c>
      <c r="D32" s="57">
        <v>200</v>
      </c>
      <c r="E32" s="56">
        <v>184</v>
      </c>
      <c r="F32" s="251"/>
      <c r="G32" s="252"/>
      <c r="I32" s="37">
        <v>105</v>
      </c>
      <c r="J32" s="55"/>
      <c r="K32" s="56"/>
      <c r="L32" s="57"/>
      <c r="M32" s="112"/>
      <c r="N32" s="186"/>
      <c r="O32" s="38"/>
      <c r="Q32" s="196">
        <v>390</v>
      </c>
      <c r="R32" s="196">
        <v>6.6</v>
      </c>
      <c r="T32" s="198">
        <f t="shared" si="0"/>
        <v>0.004999999999999982</v>
      </c>
      <c r="AB32">
        <v>380</v>
      </c>
      <c r="AC32">
        <v>5.1</v>
      </c>
    </row>
    <row r="33" spans="1:29" ht="12.75">
      <c r="A33" s="37">
        <v>23</v>
      </c>
      <c r="B33" s="55">
        <v>218</v>
      </c>
      <c r="C33" s="56">
        <v>200</v>
      </c>
      <c r="D33" s="57">
        <v>198</v>
      </c>
      <c r="E33" s="56">
        <v>192</v>
      </c>
      <c r="F33" s="251"/>
      <c r="G33" s="252"/>
      <c r="I33" s="37">
        <v>110</v>
      </c>
      <c r="J33" s="55"/>
      <c r="K33" s="56"/>
      <c r="L33" s="57"/>
      <c r="M33" s="56"/>
      <c r="N33" s="186"/>
      <c r="O33" s="38"/>
      <c r="Q33" s="196">
        <v>410</v>
      </c>
      <c r="R33" s="196">
        <v>6.5</v>
      </c>
      <c r="T33" s="198">
        <f t="shared" si="0"/>
        <v>0.009999999999999964</v>
      </c>
      <c r="AB33">
        <v>390</v>
      </c>
      <c r="AC33">
        <v>5.02</v>
      </c>
    </row>
    <row r="34" spans="1:29" ht="12.75">
      <c r="A34" s="37">
        <v>24</v>
      </c>
      <c r="B34" s="55">
        <v>188</v>
      </c>
      <c r="C34" s="56">
        <v>203</v>
      </c>
      <c r="D34" s="57">
        <v>198</v>
      </c>
      <c r="E34" s="56">
        <v>182</v>
      </c>
      <c r="F34" s="251"/>
      <c r="G34" s="252"/>
      <c r="I34" s="37">
        <v>115</v>
      </c>
      <c r="J34" s="55"/>
      <c r="K34" s="56"/>
      <c r="L34" s="57"/>
      <c r="M34" s="56"/>
      <c r="N34" s="186"/>
      <c r="O34" s="38"/>
      <c r="Q34" s="196">
        <v>420</v>
      </c>
      <c r="R34" s="196">
        <v>6.4</v>
      </c>
      <c r="T34" s="198">
        <f t="shared" si="0"/>
        <v>0.005000000000000027</v>
      </c>
      <c r="AB34">
        <v>410</v>
      </c>
      <c r="AC34">
        <v>4.86</v>
      </c>
    </row>
    <row r="35" spans="1:29" ht="12.75">
      <c r="A35" s="37">
        <v>25</v>
      </c>
      <c r="B35" s="55">
        <v>207</v>
      </c>
      <c r="C35" s="56">
        <v>190</v>
      </c>
      <c r="D35" s="57">
        <v>198</v>
      </c>
      <c r="E35" s="56">
        <v>186</v>
      </c>
      <c r="F35" s="251"/>
      <c r="G35" s="252"/>
      <c r="I35" s="37">
        <v>120</v>
      </c>
      <c r="J35" s="55"/>
      <c r="K35" s="56"/>
      <c r="L35" s="57"/>
      <c r="M35" s="56"/>
      <c r="N35" s="186"/>
      <c r="O35" s="38"/>
      <c r="Q35" s="196">
        <v>440</v>
      </c>
      <c r="R35" s="196">
        <v>6.3</v>
      </c>
      <c r="T35" s="198">
        <f t="shared" si="0"/>
        <v>0.005499999999999972</v>
      </c>
      <c r="AB35">
        <v>420</v>
      </c>
      <c r="AC35">
        <v>4.78</v>
      </c>
    </row>
    <row r="36" spans="1:29" ht="12.75">
      <c r="A36" s="37">
        <v>26</v>
      </c>
      <c r="B36" s="55">
        <v>204</v>
      </c>
      <c r="C36" s="56">
        <v>197</v>
      </c>
      <c r="D36" s="57">
        <v>202</v>
      </c>
      <c r="E36" s="56">
        <v>194</v>
      </c>
      <c r="F36" s="251"/>
      <c r="G36" s="252"/>
      <c r="I36" s="37">
        <v>125</v>
      </c>
      <c r="J36" s="55"/>
      <c r="K36" s="56"/>
      <c r="L36" s="57"/>
      <c r="M36" s="56"/>
      <c r="N36" s="185"/>
      <c r="O36" s="38"/>
      <c r="Q36" s="196">
        <v>460</v>
      </c>
      <c r="R36" s="196">
        <v>6.19</v>
      </c>
      <c r="T36" s="198">
        <f t="shared" si="0"/>
        <v>0.006500000000000039</v>
      </c>
      <c r="AB36">
        <v>440</v>
      </c>
      <c r="AC36">
        <v>4.62</v>
      </c>
    </row>
    <row r="37" spans="1:29" ht="12.75">
      <c r="A37" s="37">
        <v>27</v>
      </c>
      <c r="B37" s="55">
        <v>203</v>
      </c>
      <c r="C37" s="56">
        <v>193</v>
      </c>
      <c r="D37" s="57">
        <v>192</v>
      </c>
      <c r="E37" s="56">
        <v>188</v>
      </c>
      <c r="F37" s="251"/>
      <c r="G37" s="252"/>
      <c r="I37" s="37">
        <v>130</v>
      </c>
      <c r="J37" s="55"/>
      <c r="K37" s="56"/>
      <c r="L37" s="57"/>
      <c r="M37" s="56"/>
      <c r="N37" s="186"/>
      <c r="O37" s="38"/>
      <c r="Q37" s="196">
        <v>480</v>
      </c>
      <c r="R37" s="196">
        <v>6.06</v>
      </c>
      <c r="T37" s="198">
        <f t="shared" si="0"/>
        <v>0.0064999999999999945</v>
      </c>
      <c r="AB37">
        <v>460</v>
      </c>
      <c r="AC37">
        <v>4.48</v>
      </c>
    </row>
    <row r="38" spans="1:29" ht="12.75">
      <c r="A38" s="37">
        <v>28</v>
      </c>
      <c r="B38" s="55">
        <v>209</v>
      </c>
      <c r="C38" s="56">
        <v>205</v>
      </c>
      <c r="D38" s="57">
        <v>204</v>
      </c>
      <c r="E38" s="56">
        <v>190</v>
      </c>
      <c r="F38" s="251"/>
      <c r="G38" s="252"/>
      <c r="I38" s="37">
        <v>135</v>
      </c>
      <c r="J38" s="55"/>
      <c r="K38" s="56"/>
      <c r="L38" s="57"/>
      <c r="M38" s="56"/>
      <c r="N38" s="186"/>
      <c r="O38" s="38"/>
      <c r="Q38" s="196">
        <v>500</v>
      </c>
      <c r="R38" s="196">
        <v>5.93</v>
      </c>
      <c r="T38" s="198">
        <f t="shared" si="0"/>
        <v>0.005999999999999961</v>
      </c>
      <c r="AB38">
        <v>480</v>
      </c>
      <c r="AC38">
        <v>4.35</v>
      </c>
    </row>
    <row r="39" spans="1:29" ht="12.75">
      <c r="A39" s="37">
        <v>29</v>
      </c>
      <c r="B39" s="55">
        <v>201</v>
      </c>
      <c r="C39" s="56">
        <v>204</v>
      </c>
      <c r="D39" s="57">
        <v>204</v>
      </c>
      <c r="E39" s="56">
        <v>184</v>
      </c>
      <c r="F39" s="251"/>
      <c r="G39" s="252"/>
      <c r="I39" s="37">
        <v>140</v>
      </c>
      <c r="J39" s="55"/>
      <c r="K39" s="56"/>
      <c r="L39" s="57"/>
      <c r="M39" s="56"/>
      <c r="N39" s="185"/>
      <c r="O39" s="38"/>
      <c r="Q39" s="196">
        <v>510</v>
      </c>
      <c r="R39" s="196">
        <v>5.87</v>
      </c>
      <c r="T39" s="198">
        <f t="shared" si="0"/>
        <v>0.002499999999999991</v>
      </c>
      <c r="AB39">
        <v>500</v>
      </c>
      <c r="AC39">
        <v>4.21</v>
      </c>
    </row>
    <row r="40" spans="1:29" ht="12.75">
      <c r="A40" s="37">
        <v>30</v>
      </c>
      <c r="B40" s="55">
        <v>212</v>
      </c>
      <c r="C40" s="56">
        <v>211</v>
      </c>
      <c r="D40" s="57">
        <v>198</v>
      </c>
      <c r="E40" s="56">
        <v>188</v>
      </c>
      <c r="F40" s="251"/>
      <c r="G40" s="252"/>
      <c r="I40" s="37">
        <v>145</v>
      </c>
      <c r="J40" s="55"/>
      <c r="K40" s="56"/>
      <c r="L40" s="57"/>
      <c r="M40" s="56"/>
      <c r="N40" s="186"/>
      <c r="O40" s="38"/>
      <c r="Q40" s="196">
        <v>530</v>
      </c>
      <c r="R40" s="196">
        <v>5.82</v>
      </c>
      <c r="T40" s="198">
        <f t="shared" si="0"/>
        <v>0.01200000000000001</v>
      </c>
      <c r="AB40">
        <v>520</v>
      </c>
      <c r="AC40">
        <v>4.07</v>
      </c>
    </row>
    <row r="41" spans="1:29" ht="12.75">
      <c r="A41" s="37">
        <v>31</v>
      </c>
      <c r="B41" s="55">
        <v>216</v>
      </c>
      <c r="C41" s="56">
        <v>196</v>
      </c>
      <c r="D41" s="57">
        <v>194</v>
      </c>
      <c r="E41" s="56">
        <v>204</v>
      </c>
      <c r="F41" s="251"/>
      <c r="G41" s="252"/>
      <c r="I41" s="37">
        <v>150</v>
      </c>
      <c r="J41" s="55"/>
      <c r="K41" s="56"/>
      <c r="L41" s="57"/>
      <c r="M41" s="56"/>
      <c r="N41" s="185"/>
      <c r="O41" s="38"/>
      <c r="Q41" s="196">
        <v>540</v>
      </c>
      <c r="R41" s="196">
        <v>5.7</v>
      </c>
      <c r="T41" s="198">
        <f t="shared" si="0"/>
        <v>0.007000000000000029</v>
      </c>
      <c r="AB41">
        <v>540</v>
      </c>
      <c r="AC41">
        <v>3.95</v>
      </c>
    </row>
    <row r="42" spans="1:20" ht="12.75">
      <c r="A42" s="37">
        <v>32</v>
      </c>
      <c r="B42" s="55">
        <v>204</v>
      </c>
      <c r="C42" s="56">
        <v>193</v>
      </c>
      <c r="D42" s="57">
        <v>194</v>
      </c>
      <c r="E42" s="56">
        <v>200</v>
      </c>
      <c r="F42" s="251"/>
      <c r="G42" s="252"/>
      <c r="I42" s="37">
        <v>155</v>
      </c>
      <c r="J42" s="55"/>
      <c r="K42" s="56"/>
      <c r="L42" s="57"/>
      <c r="M42" s="56"/>
      <c r="N42" s="185"/>
      <c r="O42" s="38"/>
      <c r="Q42" s="196">
        <v>550</v>
      </c>
      <c r="R42" s="196">
        <v>5.63</v>
      </c>
      <c r="T42" s="198">
        <f t="shared" si="0"/>
        <v>0.004499999999999993</v>
      </c>
    </row>
    <row r="43" spans="1:20" ht="12.75">
      <c r="A43" s="37">
        <v>33</v>
      </c>
      <c r="B43" s="55">
        <v>194</v>
      </c>
      <c r="C43" s="56">
        <v>204</v>
      </c>
      <c r="D43" s="57">
        <v>204</v>
      </c>
      <c r="E43" s="56">
        <v>202</v>
      </c>
      <c r="F43" s="251"/>
      <c r="G43" s="252"/>
      <c r="I43" s="37">
        <v>160</v>
      </c>
      <c r="J43" s="55"/>
      <c r="K43" s="56"/>
      <c r="L43" s="57"/>
      <c r="M43" s="56"/>
      <c r="N43" s="185"/>
      <c r="O43" s="38"/>
      <c r="Q43" s="196">
        <v>570</v>
      </c>
      <c r="R43" s="196">
        <v>5.54</v>
      </c>
      <c r="T43" s="198">
        <f t="shared" si="0"/>
        <v>0.006000000000000005</v>
      </c>
    </row>
    <row r="44" spans="1:20" ht="12.75">
      <c r="A44" s="37">
        <v>34</v>
      </c>
      <c r="B44" s="55">
        <v>204</v>
      </c>
      <c r="C44" s="59">
        <v>191</v>
      </c>
      <c r="D44" s="57">
        <v>190</v>
      </c>
      <c r="E44" s="56">
        <v>198</v>
      </c>
      <c r="F44" s="251"/>
      <c r="G44" s="252"/>
      <c r="I44" s="37">
        <v>165</v>
      </c>
      <c r="J44" s="55"/>
      <c r="K44" s="56"/>
      <c r="L44" s="57"/>
      <c r="M44" s="56"/>
      <c r="N44" s="185"/>
      <c r="O44" s="38"/>
      <c r="Q44" s="196">
        <v>590</v>
      </c>
      <c r="R44" s="196">
        <v>5.42</v>
      </c>
      <c r="T44" s="198">
        <f t="shared" si="0"/>
        <v>0.007000000000000029</v>
      </c>
    </row>
    <row r="45" spans="1:20" ht="12.75">
      <c r="A45" s="37">
        <v>35</v>
      </c>
      <c r="B45" s="55">
        <v>204</v>
      </c>
      <c r="C45" s="56">
        <v>199</v>
      </c>
      <c r="D45" s="57">
        <v>194</v>
      </c>
      <c r="E45" s="56">
        <v>200</v>
      </c>
      <c r="F45" s="251"/>
      <c r="G45" s="252"/>
      <c r="I45" s="154">
        <v>166</v>
      </c>
      <c r="J45" s="155"/>
      <c r="K45" s="112"/>
      <c r="L45" s="111"/>
      <c r="M45" s="112"/>
      <c r="N45" s="185"/>
      <c r="O45" s="38"/>
      <c r="Q45" s="196">
        <v>600</v>
      </c>
      <c r="R45" s="196">
        <v>5.35</v>
      </c>
      <c r="T45" s="198">
        <f t="shared" si="0"/>
        <v>0.004999999999999982</v>
      </c>
    </row>
    <row r="46" spans="1:20" ht="12.75">
      <c r="A46" s="37">
        <v>36</v>
      </c>
      <c r="B46" s="55">
        <v>210</v>
      </c>
      <c r="C46" s="56">
        <v>198</v>
      </c>
      <c r="D46" s="57">
        <v>190</v>
      </c>
      <c r="E46" s="56">
        <v>192</v>
      </c>
      <c r="F46" s="251"/>
      <c r="G46" s="252"/>
      <c r="I46" s="154">
        <v>166.5</v>
      </c>
      <c r="J46" s="155"/>
      <c r="K46" s="112"/>
      <c r="L46" s="111"/>
      <c r="M46" s="112"/>
      <c r="N46" s="185"/>
      <c r="O46" s="38"/>
      <c r="Q46" s="196">
        <v>620</v>
      </c>
      <c r="R46" s="196">
        <v>5.25</v>
      </c>
      <c r="T46" s="198">
        <f t="shared" si="0"/>
        <v>0.006000000000000005</v>
      </c>
    </row>
    <row r="47" spans="1:20" ht="12.75">
      <c r="A47" s="37">
        <v>37</v>
      </c>
      <c r="B47" s="55">
        <v>203</v>
      </c>
      <c r="C47" s="56">
        <v>195</v>
      </c>
      <c r="D47" s="57">
        <v>202</v>
      </c>
      <c r="E47" s="56">
        <v>200</v>
      </c>
      <c r="F47" s="251"/>
      <c r="G47" s="252"/>
      <c r="I47" s="154">
        <v>167</v>
      </c>
      <c r="J47" s="155"/>
      <c r="K47" s="112"/>
      <c r="L47" s="111"/>
      <c r="M47" s="112"/>
      <c r="N47" s="4"/>
      <c r="O47" s="38"/>
      <c r="Q47" s="196">
        <v>640</v>
      </c>
      <c r="R47" s="196">
        <v>5.13</v>
      </c>
      <c r="T47" s="198">
        <f t="shared" si="0"/>
        <v>0.005999999999999961</v>
      </c>
    </row>
    <row r="48" spans="1:20" ht="12.75">
      <c r="A48" s="37">
        <v>38</v>
      </c>
      <c r="B48" s="55">
        <v>204</v>
      </c>
      <c r="C48" s="56">
        <v>195</v>
      </c>
      <c r="D48" s="57">
        <v>192</v>
      </c>
      <c r="E48" s="56">
        <v>204</v>
      </c>
      <c r="F48" s="251"/>
      <c r="G48" s="252"/>
      <c r="I48" s="37">
        <v>170</v>
      </c>
      <c r="J48" s="55"/>
      <c r="K48" s="56"/>
      <c r="L48" s="57"/>
      <c r="M48" s="56"/>
      <c r="N48" s="185"/>
      <c r="O48" s="38"/>
      <c r="Q48" s="222">
        <v>650</v>
      </c>
      <c r="R48" s="222">
        <v>5.07</v>
      </c>
      <c r="T48" s="224">
        <f t="shared" si="0"/>
        <v>0.005000000000000071</v>
      </c>
    </row>
    <row r="49" spans="1:20" ht="12.75">
      <c r="A49" s="37">
        <v>39</v>
      </c>
      <c r="B49" s="55">
        <v>202</v>
      </c>
      <c r="C49" s="56">
        <v>191</v>
      </c>
      <c r="D49" s="57">
        <v>200</v>
      </c>
      <c r="E49" s="56">
        <v>202</v>
      </c>
      <c r="F49" s="251"/>
      <c r="G49" s="252"/>
      <c r="I49" s="37">
        <v>175</v>
      </c>
      <c r="J49" s="55"/>
      <c r="K49" s="56"/>
      <c r="L49" s="57"/>
      <c r="M49" s="56"/>
      <c r="N49" s="185"/>
      <c r="O49" s="38"/>
      <c r="Q49" s="196">
        <v>660</v>
      </c>
      <c r="R49" s="196">
        <v>5.02</v>
      </c>
      <c r="T49" s="198">
        <f t="shared" si="0"/>
        <v>0.004999999999999982</v>
      </c>
    </row>
    <row r="50" spans="1:20" ht="12.75">
      <c r="A50" s="37">
        <v>40</v>
      </c>
      <c r="B50" s="55">
        <v>195</v>
      </c>
      <c r="C50" s="56">
        <v>200</v>
      </c>
      <c r="D50" s="57">
        <v>196</v>
      </c>
      <c r="E50" s="56">
        <v>202</v>
      </c>
      <c r="F50" s="251"/>
      <c r="G50" s="252"/>
      <c r="I50" s="37">
        <v>180</v>
      </c>
      <c r="J50" s="55"/>
      <c r="K50" s="56"/>
      <c r="L50" s="57"/>
      <c r="M50" s="56"/>
      <c r="N50" s="185"/>
      <c r="O50" s="38"/>
      <c r="Q50" s="196">
        <v>680</v>
      </c>
      <c r="R50" s="196">
        <v>4.92</v>
      </c>
      <c r="T50" s="198">
        <f t="shared" si="0"/>
        <v>0.007000000000000029</v>
      </c>
    </row>
    <row r="51" spans="1:20" ht="12.75">
      <c r="A51" s="37">
        <v>41</v>
      </c>
      <c r="B51" s="55">
        <v>199</v>
      </c>
      <c r="C51" s="56">
        <v>199</v>
      </c>
      <c r="D51" s="57">
        <v>190</v>
      </c>
      <c r="E51" s="56">
        <v>202</v>
      </c>
      <c r="F51" s="251"/>
      <c r="G51" s="252"/>
      <c r="I51" s="37">
        <v>185</v>
      </c>
      <c r="J51" s="55"/>
      <c r="K51" s="56"/>
      <c r="L51" s="57"/>
      <c r="M51" s="56"/>
      <c r="N51" s="185"/>
      <c r="O51" s="38"/>
      <c r="Q51" s="196">
        <v>690</v>
      </c>
      <c r="R51" s="196">
        <v>4.85</v>
      </c>
      <c r="T51" s="198">
        <f t="shared" si="0"/>
        <v>0.004499999999999993</v>
      </c>
    </row>
    <row r="52" spans="1:20" ht="12.75">
      <c r="A52" s="37">
        <v>42</v>
      </c>
      <c r="B52" s="55">
        <v>213</v>
      </c>
      <c r="C52" s="56">
        <v>195</v>
      </c>
      <c r="D52" s="57">
        <v>194</v>
      </c>
      <c r="E52" s="56">
        <v>200</v>
      </c>
      <c r="F52" s="251"/>
      <c r="G52" s="252"/>
      <c r="I52" s="37">
        <v>190</v>
      </c>
      <c r="J52" s="55"/>
      <c r="K52" s="56"/>
      <c r="L52" s="57"/>
      <c r="M52" s="56"/>
      <c r="N52" s="4"/>
      <c r="O52" s="38"/>
      <c r="Q52" s="196">
        <v>710</v>
      </c>
      <c r="R52" s="196">
        <v>4.76</v>
      </c>
      <c r="T52" s="198">
        <f t="shared" si="0"/>
        <v>0.004999999999999982</v>
      </c>
    </row>
    <row r="53" spans="1:20" ht="12.75">
      <c r="A53" s="37">
        <v>43</v>
      </c>
      <c r="B53" s="55">
        <v>216</v>
      </c>
      <c r="C53" s="56">
        <v>197</v>
      </c>
      <c r="D53" s="57">
        <v>196</v>
      </c>
      <c r="E53" s="56">
        <v>198</v>
      </c>
      <c r="F53" s="251"/>
      <c r="G53" s="252"/>
      <c r="I53" s="37">
        <v>195</v>
      </c>
      <c r="J53" s="55"/>
      <c r="K53" s="56"/>
      <c r="L53" s="57"/>
      <c r="M53" s="56"/>
      <c r="N53" s="185"/>
      <c r="O53" s="38"/>
      <c r="Q53" s="196">
        <v>720</v>
      </c>
      <c r="R53" s="196">
        <v>4.71</v>
      </c>
      <c r="T53" s="198">
        <f t="shared" si="0"/>
        <v>0.0056666666666666645</v>
      </c>
    </row>
    <row r="54" spans="1:20" ht="12.75">
      <c r="A54" s="37">
        <v>44</v>
      </c>
      <c r="B54" s="55">
        <v>201</v>
      </c>
      <c r="C54" s="56">
        <v>198</v>
      </c>
      <c r="D54" s="57">
        <v>202</v>
      </c>
      <c r="E54" s="56">
        <v>200</v>
      </c>
      <c r="F54" s="251"/>
      <c r="G54" s="252"/>
      <c r="I54" s="37">
        <v>200</v>
      </c>
      <c r="J54" s="55"/>
      <c r="K54" s="56"/>
      <c r="L54" s="57"/>
      <c r="M54" s="56"/>
      <c r="N54" s="185"/>
      <c r="O54" s="38"/>
      <c r="Q54" s="196">
        <v>750</v>
      </c>
      <c r="R54" s="196">
        <v>4.54</v>
      </c>
      <c r="T54" s="198">
        <f t="shared" si="0"/>
        <v>0.005000000000000012</v>
      </c>
    </row>
    <row r="55" spans="1:20" ht="12.75">
      <c r="A55" s="37">
        <v>45</v>
      </c>
      <c r="B55" s="55">
        <v>209</v>
      </c>
      <c r="C55" s="56">
        <v>203</v>
      </c>
      <c r="D55" s="58">
        <v>196</v>
      </c>
      <c r="E55" s="56">
        <v>204</v>
      </c>
      <c r="F55" s="251"/>
      <c r="G55" s="252"/>
      <c r="I55" s="37">
        <v>205</v>
      </c>
      <c r="J55" s="55"/>
      <c r="K55" s="56"/>
      <c r="L55" s="110"/>
      <c r="M55" s="56"/>
      <c r="N55" s="185"/>
      <c r="O55" s="38"/>
      <c r="Q55" s="196">
        <v>780</v>
      </c>
      <c r="R55" s="196">
        <v>4.39</v>
      </c>
      <c r="T55" s="198">
        <f t="shared" si="0"/>
        <v>0.004999999999999982</v>
      </c>
    </row>
    <row r="56" spans="1:20" ht="12.75">
      <c r="A56" s="37">
        <v>46</v>
      </c>
      <c r="B56" s="55">
        <v>214</v>
      </c>
      <c r="C56" s="56">
        <v>185</v>
      </c>
      <c r="D56" s="57">
        <v>200</v>
      </c>
      <c r="E56" s="56">
        <v>198</v>
      </c>
      <c r="F56" s="251"/>
      <c r="G56" s="252"/>
      <c r="I56" s="37">
        <v>210</v>
      </c>
      <c r="J56" s="55"/>
      <c r="K56" s="56"/>
      <c r="L56" s="57"/>
      <c r="M56" s="56"/>
      <c r="N56" s="185"/>
      <c r="O56" s="38"/>
      <c r="Q56" s="196">
        <v>810</v>
      </c>
      <c r="R56" s="196">
        <v>4.24</v>
      </c>
      <c r="T56" s="198">
        <f t="shared" si="0"/>
        <v>0.005333333333333338</v>
      </c>
    </row>
    <row r="57" spans="1:20" ht="12.75">
      <c r="A57" s="37">
        <v>47</v>
      </c>
      <c r="B57" s="55">
        <v>206</v>
      </c>
      <c r="C57" s="56">
        <v>186</v>
      </c>
      <c r="D57" s="57">
        <v>192</v>
      </c>
      <c r="E57" s="56">
        <v>202</v>
      </c>
      <c r="F57" s="251"/>
      <c r="G57" s="252"/>
      <c r="I57" s="37">
        <v>215</v>
      </c>
      <c r="J57" s="55"/>
      <c r="K57" s="56"/>
      <c r="L57" s="110"/>
      <c r="M57" s="56"/>
      <c r="N57" s="185"/>
      <c r="O57" s="38"/>
      <c r="Q57" s="196">
        <v>840</v>
      </c>
      <c r="R57" s="196">
        <v>4.08</v>
      </c>
      <c r="T57" s="198"/>
    </row>
    <row r="58" spans="1:15" ht="12.75">
      <c r="A58" s="37">
        <v>48</v>
      </c>
      <c r="B58" s="55">
        <v>214</v>
      </c>
      <c r="C58" s="56">
        <v>213</v>
      </c>
      <c r="D58" s="57">
        <v>196</v>
      </c>
      <c r="E58" s="56">
        <v>218</v>
      </c>
      <c r="F58" s="251"/>
      <c r="G58" s="252"/>
      <c r="I58" s="37">
        <v>220</v>
      </c>
      <c r="J58" s="55"/>
      <c r="K58" s="56"/>
      <c r="L58" s="57"/>
      <c r="M58" s="56"/>
      <c r="N58" s="185"/>
      <c r="O58" s="38"/>
    </row>
    <row r="59" spans="1:15" ht="12.75">
      <c r="A59" s="37">
        <v>49</v>
      </c>
      <c r="B59" s="55">
        <v>197</v>
      </c>
      <c r="C59" s="56">
        <v>209</v>
      </c>
      <c r="D59" s="57">
        <v>206</v>
      </c>
      <c r="E59" s="56">
        <v>202</v>
      </c>
      <c r="F59" s="251"/>
      <c r="G59" s="252"/>
      <c r="I59" s="37">
        <v>225</v>
      </c>
      <c r="J59" s="55"/>
      <c r="K59" s="56"/>
      <c r="L59" s="57"/>
      <c r="M59" s="56"/>
      <c r="N59" s="185"/>
      <c r="O59" s="38"/>
    </row>
    <row r="60" spans="1:15" ht="12.75">
      <c r="A60" s="37">
        <v>50</v>
      </c>
      <c r="B60" s="55">
        <v>204</v>
      </c>
      <c r="C60" s="56">
        <v>215</v>
      </c>
      <c r="D60" s="57">
        <v>214</v>
      </c>
      <c r="E60" s="56">
        <v>204</v>
      </c>
      <c r="F60" s="251"/>
      <c r="G60" s="252"/>
      <c r="I60" s="37">
        <v>230</v>
      </c>
      <c r="J60" s="55"/>
      <c r="K60" s="56"/>
      <c r="L60" s="111"/>
      <c r="M60" s="112"/>
      <c r="N60" s="185"/>
      <c r="O60" s="38"/>
    </row>
    <row r="61" spans="1:15" ht="12.75">
      <c r="A61" s="37">
        <v>51</v>
      </c>
      <c r="B61" s="55">
        <v>203</v>
      </c>
      <c r="C61" s="56">
        <v>216</v>
      </c>
      <c r="D61" s="57">
        <v>196</v>
      </c>
      <c r="E61" s="56">
        <v>208</v>
      </c>
      <c r="F61" s="251"/>
      <c r="G61" s="252"/>
      <c r="I61" s="37">
        <v>235</v>
      </c>
      <c r="J61" s="55"/>
      <c r="K61" s="56"/>
      <c r="L61" s="57"/>
      <c r="M61" s="56"/>
      <c r="N61" s="185"/>
      <c r="O61" s="38"/>
    </row>
    <row r="62" spans="1:15" ht="12.75">
      <c r="A62" s="37">
        <v>52</v>
      </c>
      <c r="B62" s="55">
        <v>212</v>
      </c>
      <c r="C62" s="56">
        <v>210</v>
      </c>
      <c r="D62" s="57">
        <v>194</v>
      </c>
      <c r="E62" s="56">
        <v>204</v>
      </c>
      <c r="F62" s="251"/>
      <c r="G62" s="252"/>
      <c r="I62" s="37">
        <v>240</v>
      </c>
      <c r="J62" s="55"/>
      <c r="K62" s="56"/>
      <c r="L62" s="111"/>
      <c r="M62" s="112"/>
      <c r="N62" s="185"/>
      <c r="O62" s="38"/>
    </row>
    <row r="63" spans="1:15" ht="12.75">
      <c r="A63" s="37">
        <v>53</v>
      </c>
      <c r="B63" s="55">
        <v>203</v>
      </c>
      <c r="C63" s="56">
        <v>209</v>
      </c>
      <c r="D63" s="57">
        <v>202</v>
      </c>
      <c r="E63" s="56">
        <v>208</v>
      </c>
      <c r="F63" s="251"/>
      <c r="G63" s="252"/>
      <c r="I63" s="37">
        <v>245</v>
      </c>
      <c r="J63" s="55"/>
      <c r="K63" s="56"/>
      <c r="L63" s="57"/>
      <c r="M63" s="56"/>
      <c r="N63" s="185"/>
      <c r="O63" s="38"/>
    </row>
    <row r="64" spans="1:15" ht="12.75">
      <c r="A64" s="37">
        <v>54</v>
      </c>
      <c r="B64" s="55">
        <v>214</v>
      </c>
      <c r="C64" s="56">
        <v>204</v>
      </c>
      <c r="D64" s="57">
        <v>198</v>
      </c>
      <c r="E64" s="56">
        <v>204</v>
      </c>
      <c r="F64" s="251"/>
      <c r="G64" s="252"/>
      <c r="I64" s="154">
        <v>247</v>
      </c>
      <c r="J64" s="155"/>
      <c r="K64" s="112"/>
      <c r="L64" s="111"/>
      <c r="M64" s="112"/>
      <c r="N64" s="187"/>
      <c r="O64" s="38"/>
    </row>
    <row r="65" spans="1:15" ht="12.75">
      <c r="A65" s="37">
        <v>55</v>
      </c>
      <c r="B65" s="55">
        <v>207</v>
      </c>
      <c r="C65" s="56">
        <v>203</v>
      </c>
      <c r="D65" s="57">
        <v>192</v>
      </c>
      <c r="E65" s="56">
        <v>200</v>
      </c>
      <c r="F65" s="251"/>
      <c r="G65" s="252"/>
      <c r="I65" s="37"/>
      <c r="J65" s="55"/>
      <c r="K65" s="56"/>
      <c r="L65" s="60"/>
      <c r="M65" s="61"/>
      <c r="N65" s="187"/>
      <c r="O65" s="38"/>
    </row>
    <row r="66" spans="1:15" ht="12.75">
      <c r="A66" s="37">
        <v>56</v>
      </c>
      <c r="B66" s="55">
        <v>208</v>
      </c>
      <c r="C66" s="56">
        <v>209</v>
      </c>
      <c r="D66" s="57">
        <v>198</v>
      </c>
      <c r="E66" s="56">
        <v>202</v>
      </c>
      <c r="F66" s="251"/>
      <c r="G66" s="252"/>
      <c r="I66" s="37"/>
      <c r="J66" s="55"/>
      <c r="K66" s="56"/>
      <c r="L66" s="60"/>
      <c r="M66" s="61"/>
      <c r="N66" s="4"/>
      <c r="O66" s="38"/>
    </row>
    <row r="67" spans="1:15" ht="12.75">
      <c r="A67" s="37">
        <v>57</v>
      </c>
      <c r="B67" s="55">
        <v>204</v>
      </c>
      <c r="C67" s="56">
        <v>204</v>
      </c>
      <c r="D67" s="57">
        <v>194</v>
      </c>
      <c r="E67" s="56">
        <v>204</v>
      </c>
      <c r="F67" s="251"/>
      <c r="G67" s="252"/>
      <c r="I67" s="37"/>
      <c r="J67" s="55"/>
      <c r="K67" s="56"/>
      <c r="L67" s="60"/>
      <c r="M67" s="61"/>
      <c r="N67" s="185"/>
      <c r="O67" s="38"/>
    </row>
    <row r="68" spans="1:15" ht="12.75">
      <c r="A68" s="37">
        <v>58</v>
      </c>
      <c r="B68" s="55">
        <v>210</v>
      </c>
      <c r="C68" s="56">
        <v>204</v>
      </c>
      <c r="D68" s="57">
        <v>198</v>
      </c>
      <c r="E68" s="115">
        <v>206</v>
      </c>
      <c r="F68" s="251"/>
      <c r="G68" s="252"/>
      <c r="I68" s="37"/>
      <c r="J68" s="55"/>
      <c r="K68" s="56"/>
      <c r="L68" s="60"/>
      <c r="M68" s="61"/>
      <c r="N68" s="185"/>
      <c r="O68" s="38"/>
    </row>
    <row r="69" spans="1:15" ht="12.75">
      <c r="A69" s="37">
        <v>59</v>
      </c>
      <c r="B69" s="55">
        <v>208</v>
      </c>
      <c r="C69" s="56">
        <v>199</v>
      </c>
      <c r="D69" s="57">
        <v>200</v>
      </c>
      <c r="E69" s="56">
        <v>198</v>
      </c>
      <c r="F69" s="251"/>
      <c r="G69" s="252"/>
      <c r="I69" s="37"/>
      <c r="J69" s="55"/>
      <c r="K69" s="56"/>
      <c r="L69" s="60"/>
      <c r="M69" s="61"/>
      <c r="N69" s="4"/>
      <c r="O69" s="38"/>
    </row>
    <row r="70" spans="1:15" ht="12.75">
      <c r="A70" s="37">
        <v>60</v>
      </c>
      <c r="B70" s="55">
        <v>191</v>
      </c>
      <c r="C70" s="56">
        <v>205</v>
      </c>
      <c r="D70" s="57">
        <v>198</v>
      </c>
      <c r="E70" s="56">
        <v>200</v>
      </c>
      <c r="F70" s="251"/>
      <c r="G70" s="252"/>
      <c r="I70" s="37"/>
      <c r="J70" s="55"/>
      <c r="K70" s="56"/>
      <c r="L70" s="60"/>
      <c r="M70" s="61"/>
      <c r="N70" s="185"/>
      <c r="O70" s="38"/>
    </row>
    <row r="71" spans="1:15" ht="12.75">
      <c r="A71" s="37">
        <v>61</v>
      </c>
      <c r="B71" s="55">
        <v>210</v>
      </c>
      <c r="C71" s="56">
        <v>207</v>
      </c>
      <c r="D71" s="57">
        <v>206</v>
      </c>
      <c r="E71" s="56">
        <v>208</v>
      </c>
      <c r="F71" s="251"/>
      <c r="G71" s="252"/>
      <c r="I71" s="37"/>
      <c r="J71" s="55"/>
      <c r="K71" s="56"/>
      <c r="L71" s="60"/>
      <c r="M71" s="61"/>
      <c r="N71" s="185"/>
      <c r="O71" s="38"/>
    </row>
    <row r="72" spans="1:15" ht="12.75">
      <c r="A72" s="37">
        <v>62</v>
      </c>
      <c r="B72" s="55">
        <v>202</v>
      </c>
      <c r="C72" s="56">
        <v>201</v>
      </c>
      <c r="D72" s="57">
        <v>200</v>
      </c>
      <c r="E72" s="56">
        <v>206</v>
      </c>
      <c r="F72" s="251"/>
      <c r="G72" s="252"/>
      <c r="I72" s="37"/>
      <c r="J72" s="55"/>
      <c r="K72" s="56"/>
      <c r="L72" s="60"/>
      <c r="M72" s="61"/>
      <c r="N72" s="185"/>
      <c r="O72" s="38"/>
    </row>
    <row r="73" spans="1:15" ht="13.5" thickBot="1">
      <c r="A73" s="39">
        <v>63</v>
      </c>
      <c r="B73" s="55">
        <v>188</v>
      </c>
      <c r="C73" s="42">
        <v>203</v>
      </c>
      <c r="D73" s="82">
        <v>160</v>
      </c>
      <c r="E73" s="42">
        <v>190</v>
      </c>
      <c r="F73" s="231"/>
      <c r="G73" s="232"/>
      <c r="I73" s="39"/>
      <c r="J73" s="62"/>
      <c r="K73" s="63"/>
      <c r="L73" s="64"/>
      <c r="M73" s="65"/>
      <c r="N73" s="188"/>
      <c r="O73" s="40"/>
    </row>
    <row r="74" spans="1:5" ht="14.25" thickBot="1" thickTop="1">
      <c r="A74" s="90"/>
      <c r="B74" s="90"/>
      <c r="C74" s="90"/>
      <c r="D74" s="90"/>
      <c r="E74" s="90"/>
    </row>
    <row r="75" spans="1:13" ht="14.25" thickBot="1">
      <c r="A75" s="94" t="s">
        <v>17</v>
      </c>
      <c r="B75" s="91" t="s">
        <v>35</v>
      </c>
      <c r="C75" s="99" t="s">
        <v>36</v>
      </c>
      <c r="D75" s="92" t="s">
        <v>37</v>
      </c>
      <c r="E75" s="93" t="s">
        <v>38</v>
      </c>
      <c r="I75" s="113" t="s">
        <v>24</v>
      </c>
      <c r="J75" s="92" t="s">
        <v>41</v>
      </c>
      <c r="K75" s="99"/>
      <c r="L75" s="91" t="s">
        <v>42</v>
      </c>
      <c r="M75" s="93" t="s">
        <v>42</v>
      </c>
    </row>
    <row r="76" spans="1:13" ht="12.75">
      <c r="A76" s="95" t="s">
        <v>14</v>
      </c>
      <c r="B76" s="101">
        <f>AVERAGE(B10:B73)</f>
        <v>205.734375</v>
      </c>
      <c r="C76" s="102">
        <f>AVERAGE(C10:C73)</f>
        <v>203.53125</v>
      </c>
      <c r="D76" s="103">
        <f>AVERAGE(D10:D73)</f>
        <v>200.6875</v>
      </c>
      <c r="E76" s="102">
        <f>AVERAGE(E10:E73)</f>
        <v>197.84375</v>
      </c>
      <c r="I76" s="114" t="s">
        <v>14</v>
      </c>
      <c r="J76" s="138"/>
      <c r="K76" s="142"/>
      <c r="L76" s="138" t="e">
        <f>AVERAGE(L10:L64)</f>
        <v>#DIV/0!</v>
      </c>
      <c r="M76" s="190"/>
    </row>
    <row r="77" spans="1:13" ht="12.75">
      <c r="A77" s="96" t="s">
        <v>10</v>
      </c>
      <c r="B77" s="104">
        <f>STDEV(B10:B73)</f>
        <v>7.060379475165151</v>
      </c>
      <c r="C77" s="105">
        <f>STDEV(C10:C73)</f>
        <v>8.376021615017365</v>
      </c>
      <c r="D77" s="106">
        <f>STDEV(D10:D73)</f>
        <v>8.89600409672168</v>
      </c>
      <c r="E77" s="105">
        <f>STDEV(E10:E73)</f>
        <v>6.92182825192928</v>
      </c>
      <c r="I77" s="96" t="s">
        <v>10</v>
      </c>
      <c r="J77" s="139"/>
      <c r="K77" s="143"/>
      <c r="L77" s="139" t="e">
        <f>STDEV(L10:L64)</f>
        <v>#DIV/0!</v>
      </c>
      <c r="M77" s="191"/>
    </row>
    <row r="78" spans="1:13" ht="12.75">
      <c r="A78" s="97" t="s">
        <v>15</v>
      </c>
      <c r="B78" s="107">
        <f>MAX(B10:B73)</f>
        <v>218</v>
      </c>
      <c r="C78" s="108">
        <f>MAX(C10:C73)</f>
        <v>221</v>
      </c>
      <c r="D78" s="109">
        <f>MAX(D10:D73)</f>
        <v>216</v>
      </c>
      <c r="E78" s="108">
        <f>MAX(E10:E73)</f>
        <v>218</v>
      </c>
      <c r="I78" s="97" t="s">
        <v>15</v>
      </c>
      <c r="J78" s="140">
        <f>MAX(J10:J64)</f>
        <v>0</v>
      </c>
      <c r="K78" s="144"/>
      <c r="L78" s="140">
        <f>MAX(L10:L64)</f>
        <v>0</v>
      </c>
      <c r="M78" s="192">
        <f>MAX(M10:M64)</f>
        <v>0</v>
      </c>
    </row>
    <row r="79" spans="1:13" ht="13.5" thickBot="1">
      <c r="A79" s="98" t="s">
        <v>16</v>
      </c>
      <c r="B79" s="116">
        <f>MIN(B10:B73)</f>
        <v>188</v>
      </c>
      <c r="C79" s="117">
        <f>MIN(C10:C73)</f>
        <v>185</v>
      </c>
      <c r="D79" s="118">
        <f>MIN(D10:D73)</f>
        <v>160</v>
      </c>
      <c r="E79" s="117">
        <f>MIN(E10:E73)</f>
        <v>182</v>
      </c>
      <c r="I79" s="97" t="s">
        <v>16</v>
      </c>
      <c r="J79" s="141">
        <f>MIN(J10:J64)</f>
        <v>0</v>
      </c>
      <c r="K79" s="144"/>
      <c r="L79" s="141">
        <f>MIN(L10:L64)</f>
        <v>0</v>
      </c>
      <c r="M79" s="193">
        <f>MIN(M10:M64)</f>
        <v>0</v>
      </c>
    </row>
    <row r="80" spans="1:13" ht="13.5" thickBot="1">
      <c r="A80" s="100" t="s">
        <v>9</v>
      </c>
      <c r="B80" s="247" t="s">
        <v>54</v>
      </c>
      <c r="C80" s="268"/>
      <c r="D80" s="247" t="s">
        <v>60</v>
      </c>
      <c r="E80" s="268"/>
      <c r="I80" s="100" t="s">
        <v>9</v>
      </c>
      <c r="J80" s="247" t="s">
        <v>54</v>
      </c>
      <c r="K80" s="248"/>
      <c r="L80" s="247" t="s">
        <v>60</v>
      </c>
      <c r="M80" s="248"/>
    </row>
    <row r="81" spans="1:10" ht="13.5" thickBot="1">
      <c r="A81" s="266" t="s">
        <v>55</v>
      </c>
      <c r="B81" s="267"/>
      <c r="I81" s="266" t="s">
        <v>55</v>
      </c>
      <c r="J81" s="267"/>
    </row>
  </sheetData>
  <mergeCells count="83">
    <mergeCell ref="I81:J81"/>
    <mergeCell ref="B80:C80"/>
    <mergeCell ref="D80:E80"/>
    <mergeCell ref="A81:B81"/>
    <mergeCell ref="J80:K80"/>
    <mergeCell ref="F72:G72"/>
    <mergeCell ref="F73:G73"/>
    <mergeCell ref="B8:E8"/>
    <mergeCell ref="F68:G68"/>
    <mergeCell ref="F69:G69"/>
    <mergeCell ref="F70:G70"/>
    <mergeCell ref="F71:G71"/>
    <mergeCell ref="F64:G64"/>
    <mergeCell ref="F65:G65"/>
    <mergeCell ref="F66:G66"/>
    <mergeCell ref="F67:G67"/>
    <mergeCell ref="F60:G60"/>
    <mergeCell ref="F61:G61"/>
    <mergeCell ref="F62:G62"/>
    <mergeCell ref="F63:G63"/>
    <mergeCell ref="F56:G56"/>
    <mergeCell ref="F57:G57"/>
    <mergeCell ref="F58:G58"/>
    <mergeCell ref="F59:G59"/>
    <mergeCell ref="F52:G52"/>
    <mergeCell ref="F53:G53"/>
    <mergeCell ref="F54:G54"/>
    <mergeCell ref="F55:G55"/>
    <mergeCell ref="F48:G48"/>
    <mergeCell ref="F49:G49"/>
    <mergeCell ref="F50:G50"/>
    <mergeCell ref="F51:G51"/>
    <mergeCell ref="F44:G44"/>
    <mergeCell ref="F45:G45"/>
    <mergeCell ref="F46:G46"/>
    <mergeCell ref="F47:G47"/>
    <mergeCell ref="F40:G40"/>
    <mergeCell ref="F41:G41"/>
    <mergeCell ref="F42:G42"/>
    <mergeCell ref="F43:G43"/>
    <mergeCell ref="F36:G36"/>
    <mergeCell ref="F37:G37"/>
    <mergeCell ref="F38:G38"/>
    <mergeCell ref="F39:G39"/>
    <mergeCell ref="F32:G32"/>
    <mergeCell ref="F33:G33"/>
    <mergeCell ref="F34:G34"/>
    <mergeCell ref="F35:G35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F16:G16"/>
    <mergeCell ref="F17:G17"/>
    <mergeCell ref="F18:G18"/>
    <mergeCell ref="F19:G19"/>
    <mergeCell ref="N9:O9"/>
    <mergeCell ref="I5:J5"/>
    <mergeCell ref="F10:G10"/>
    <mergeCell ref="J8:K8"/>
    <mergeCell ref="L8:M8"/>
    <mergeCell ref="J7:K7"/>
    <mergeCell ref="L7:M7"/>
    <mergeCell ref="J6:K6"/>
    <mergeCell ref="L6:M6"/>
    <mergeCell ref="L80:M80"/>
    <mergeCell ref="A5:B5"/>
    <mergeCell ref="F15:G15"/>
    <mergeCell ref="F9:G9"/>
    <mergeCell ref="D6:E6"/>
    <mergeCell ref="B6:C6"/>
    <mergeCell ref="F11:G11"/>
    <mergeCell ref="F12:G12"/>
    <mergeCell ref="F13:G13"/>
    <mergeCell ref="F14:G14"/>
  </mergeCells>
  <printOptions/>
  <pageMargins left="0.66" right="0.46" top="0.45" bottom="0.27" header="0.3" footer="0.2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G81"/>
  <sheetViews>
    <sheetView workbookViewId="0" topLeftCell="B14">
      <selection activeCell="M41" sqref="M41"/>
    </sheetView>
  </sheetViews>
  <sheetFormatPr defaultColWidth="11.421875" defaultRowHeight="12.75"/>
  <sheetData>
    <row r="7" spans="2:7" ht="12.75">
      <c r="B7" s="269" t="s">
        <v>66</v>
      </c>
      <c r="C7" s="269"/>
      <c r="D7" s="269"/>
      <c r="E7" s="269"/>
      <c r="F7" s="269"/>
      <c r="G7" s="269"/>
    </row>
    <row r="8" spans="2:7" ht="13.5" thickBot="1">
      <c r="B8" s="269"/>
      <c r="C8" s="269"/>
      <c r="D8" s="269"/>
      <c r="E8" s="269"/>
      <c r="F8" s="269"/>
      <c r="G8" s="269"/>
    </row>
    <row r="9" spans="1:7" ht="14.25" thickBot="1">
      <c r="A9" s="46" t="s">
        <v>24</v>
      </c>
      <c r="B9" s="205" t="s">
        <v>61</v>
      </c>
      <c r="C9" s="207" t="s">
        <v>63</v>
      </c>
      <c r="D9" s="206" t="s">
        <v>64</v>
      </c>
      <c r="E9" s="207" t="s">
        <v>62</v>
      </c>
      <c r="F9" s="207" t="s">
        <v>65</v>
      </c>
      <c r="G9" s="201"/>
    </row>
    <row r="10" spans="1:7" ht="12.75">
      <c r="A10" s="34">
        <v>0</v>
      </c>
      <c r="B10" s="208">
        <v>12.1</v>
      </c>
      <c r="C10" s="209">
        <v>1.4</v>
      </c>
      <c r="D10" s="210">
        <v>5.2</v>
      </c>
      <c r="E10" s="209">
        <v>8</v>
      </c>
      <c r="F10" s="226">
        <v>8.3</v>
      </c>
      <c r="G10" s="202"/>
    </row>
    <row r="11" spans="1:7" ht="12.75">
      <c r="A11" s="37">
        <v>1</v>
      </c>
      <c r="B11" s="211">
        <v>9.1</v>
      </c>
      <c r="C11" s="212">
        <v>1</v>
      </c>
      <c r="D11" s="213">
        <v>5</v>
      </c>
      <c r="E11" s="212">
        <v>6.1</v>
      </c>
      <c r="F11" s="227">
        <v>11.7</v>
      </c>
      <c r="G11" s="200"/>
    </row>
    <row r="12" spans="1:7" ht="12.75">
      <c r="A12" s="37">
        <v>2</v>
      </c>
      <c r="B12" s="211">
        <v>8.6</v>
      </c>
      <c r="C12" s="212">
        <v>1.7</v>
      </c>
      <c r="D12" s="213">
        <v>4.2</v>
      </c>
      <c r="E12" s="212">
        <v>7.2</v>
      </c>
      <c r="F12" s="227">
        <v>13</v>
      </c>
      <c r="G12" s="200"/>
    </row>
    <row r="13" spans="1:7" ht="12.75">
      <c r="A13" s="37">
        <v>3</v>
      </c>
      <c r="B13" s="211">
        <v>10.3</v>
      </c>
      <c r="C13" s="212">
        <v>2.3</v>
      </c>
      <c r="D13" s="213">
        <v>6.4</v>
      </c>
      <c r="E13" s="212">
        <v>7.7</v>
      </c>
      <c r="F13" s="227">
        <v>7.8</v>
      </c>
      <c r="G13" s="200"/>
    </row>
    <row r="14" spans="1:7" ht="12.75">
      <c r="A14" s="37">
        <v>4</v>
      </c>
      <c r="B14" s="211">
        <v>7.4</v>
      </c>
      <c r="C14" s="212">
        <v>1.5</v>
      </c>
      <c r="D14" s="213">
        <v>4.5</v>
      </c>
      <c r="E14" s="212">
        <v>11.4</v>
      </c>
      <c r="F14" s="227">
        <v>10.63</v>
      </c>
      <c r="G14" s="200"/>
    </row>
    <row r="15" spans="1:7" ht="12.75">
      <c r="A15" s="37">
        <v>5</v>
      </c>
      <c r="B15" s="211">
        <v>12.2</v>
      </c>
      <c r="C15" s="212">
        <v>1.8</v>
      </c>
      <c r="D15" s="213">
        <v>4.9</v>
      </c>
      <c r="E15" s="212">
        <v>7.9</v>
      </c>
      <c r="F15" s="227">
        <v>9.6</v>
      </c>
      <c r="G15" s="200"/>
    </row>
    <row r="16" spans="1:7" ht="12.75">
      <c r="A16" s="37">
        <v>6</v>
      </c>
      <c r="B16" s="211">
        <v>8.7</v>
      </c>
      <c r="C16" s="212">
        <v>1.5</v>
      </c>
      <c r="D16" s="213">
        <v>4.7</v>
      </c>
      <c r="E16" s="212">
        <v>6.2</v>
      </c>
      <c r="F16" s="227">
        <v>6.8</v>
      </c>
      <c r="G16" s="200"/>
    </row>
    <row r="17" spans="1:7" ht="12.75">
      <c r="A17" s="37">
        <v>7</v>
      </c>
      <c r="B17" s="211">
        <v>10.5</v>
      </c>
      <c r="C17" s="212">
        <v>1</v>
      </c>
      <c r="D17" s="213">
        <v>5</v>
      </c>
      <c r="E17" s="212">
        <v>7.4</v>
      </c>
      <c r="F17" s="227">
        <v>7.5</v>
      </c>
      <c r="G17" s="200"/>
    </row>
    <row r="18" spans="1:7" ht="12.75">
      <c r="A18" s="37">
        <v>8</v>
      </c>
      <c r="B18" s="211">
        <v>7.8</v>
      </c>
      <c r="C18" s="212">
        <v>2.4</v>
      </c>
      <c r="D18" s="213">
        <v>6.1</v>
      </c>
      <c r="E18" s="212">
        <v>7.8</v>
      </c>
      <c r="F18" s="227">
        <v>31</v>
      </c>
      <c r="G18" s="200"/>
    </row>
    <row r="19" spans="1:7" ht="12.75">
      <c r="A19" s="37">
        <v>9</v>
      </c>
      <c r="B19" s="211">
        <v>9.5</v>
      </c>
      <c r="C19" s="212">
        <v>1.4</v>
      </c>
      <c r="D19" s="213">
        <v>5.5</v>
      </c>
      <c r="E19" s="212">
        <v>6.3</v>
      </c>
      <c r="F19" s="227">
        <v>8.4</v>
      </c>
      <c r="G19" s="200"/>
    </row>
    <row r="20" spans="1:7" ht="12.75">
      <c r="A20" s="37">
        <v>10</v>
      </c>
      <c r="B20" s="211">
        <v>9.6</v>
      </c>
      <c r="C20" s="212">
        <v>1.9</v>
      </c>
      <c r="D20" s="213">
        <v>5.2</v>
      </c>
      <c r="E20" s="212">
        <v>7.6</v>
      </c>
      <c r="F20" s="227">
        <v>7.7</v>
      </c>
      <c r="G20" s="200"/>
    </row>
    <row r="21" spans="1:7" ht="12.75">
      <c r="A21" s="37">
        <v>11</v>
      </c>
      <c r="B21" s="211">
        <v>9.6</v>
      </c>
      <c r="C21" s="212">
        <v>2</v>
      </c>
      <c r="D21" s="213">
        <v>5</v>
      </c>
      <c r="E21" s="212">
        <v>6.9</v>
      </c>
      <c r="F21" s="227">
        <v>10.4</v>
      </c>
      <c r="G21" s="200"/>
    </row>
    <row r="22" spans="1:7" ht="12.75">
      <c r="A22" s="37">
        <v>12</v>
      </c>
      <c r="B22" s="211">
        <v>8.4</v>
      </c>
      <c r="C22" s="212">
        <v>1.3</v>
      </c>
      <c r="D22" s="213">
        <v>5.1</v>
      </c>
      <c r="E22" s="212">
        <v>6.2</v>
      </c>
      <c r="F22" s="227">
        <v>16.4</v>
      </c>
      <c r="G22" s="200"/>
    </row>
    <row r="23" spans="1:7" ht="12.75">
      <c r="A23" s="37">
        <v>13</v>
      </c>
      <c r="B23" s="211">
        <v>7.4</v>
      </c>
      <c r="C23" s="212">
        <v>0.7</v>
      </c>
      <c r="D23" s="213">
        <v>4</v>
      </c>
      <c r="E23" s="212">
        <v>6.6</v>
      </c>
      <c r="F23" s="227">
        <v>7.8</v>
      </c>
      <c r="G23" s="200"/>
    </row>
    <row r="24" spans="1:7" ht="12.75">
      <c r="A24" s="37">
        <v>14</v>
      </c>
      <c r="B24" s="214">
        <v>12.8</v>
      </c>
      <c r="C24" s="212">
        <v>1.7</v>
      </c>
      <c r="D24" s="213">
        <v>4</v>
      </c>
      <c r="E24" s="212">
        <v>7.8</v>
      </c>
      <c r="F24" s="227">
        <v>9.1</v>
      </c>
      <c r="G24" s="200"/>
    </row>
    <row r="25" spans="1:7" ht="12.75">
      <c r="A25" s="37">
        <v>15</v>
      </c>
      <c r="B25" s="211">
        <v>8.4</v>
      </c>
      <c r="C25" s="212">
        <v>1.7</v>
      </c>
      <c r="D25" s="213">
        <v>4.4</v>
      </c>
      <c r="E25" s="212">
        <v>7.5</v>
      </c>
      <c r="F25" s="227">
        <v>8.3</v>
      </c>
      <c r="G25" s="200"/>
    </row>
    <row r="26" spans="1:7" ht="12.75">
      <c r="A26" s="37">
        <v>16</v>
      </c>
      <c r="B26" s="211">
        <v>9.4</v>
      </c>
      <c r="C26" s="212">
        <v>1.7</v>
      </c>
      <c r="D26" s="213">
        <v>4</v>
      </c>
      <c r="E26" s="212">
        <v>7.5</v>
      </c>
      <c r="F26" s="227">
        <v>13.6</v>
      </c>
      <c r="G26" s="200"/>
    </row>
    <row r="27" spans="1:7" ht="12.75">
      <c r="A27" s="37">
        <v>17</v>
      </c>
      <c r="B27" s="211">
        <v>8.8</v>
      </c>
      <c r="C27" s="212">
        <v>2</v>
      </c>
      <c r="D27" s="213">
        <v>5.1</v>
      </c>
      <c r="E27" s="212">
        <v>8</v>
      </c>
      <c r="F27" s="227">
        <v>7</v>
      </c>
      <c r="G27" s="200"/>
    </row>
    <row r="28" spans="1:7" ht="12.75">
      <c r="A28" s="37">
        <v>18</v>
      </c>
      <c r="B28" s="211">
        <v>8.9</v>
      </c>
      <c r="C28" s="212">
        <v>1.7</v>
      </c>
      <c r="D28" s="213">
        <v>4.9</v>
      </c>
      <c r="E28" s="212">
        <v>6.8</v>
      </c>
      <c r="F28" s="227">
        <v>8.6</v>
      </c>
      <c r="G28" s="200"/>
    </row>
    <row r="29" spans="1:7" ht="12.75">
      <c r="A29" s="37">
        <v>19</v>
      </c>
      <c r="B29" s="211">
        <v>7.4</v>
      </c>
      <c r="C29" s="212">
        <v>1.9</v>
      </c>
      <c r="D29" s="213">
        <v>6.4</v>
      </c>
      <c r="E29" s="212">
        <v>7.5</v>
      </c>
      <c r="F29" s="227">
        <v>18</v>
      </c>
      <c r="G29" s="200"/>
    </row>
    <row r="30" spans="1:7" ht="12.75">
      <c r="A30" s="37">
        <v>20</v>
      </c>
      <c r="B30" s="211">
        <v>7.6</v>
      </c>
      <c r="C30" s="212">
        <v>0.9</v>
      </c>
      <c r="D30" s="213">
        <v>4.7</v>
      </c>
      <c r="E30" s="212">
        <v>8.8</v>
      </c>
      <c r="F30" s="227">
        <v>9.3</v>
      </c>
      <c r="G30" s="200"/>
    </row>
    <row r="31" spans="1:7" ht="12.75">
      <c r="A31" s="37">
        <v>21</v>
      </c>
      <c r="B31" s="211">
        <v>8.5</v>
      </c>
      <c r="C31" s="212">
        <v>1.5</v>
      </c>
      <c r="D31" s="213">
        <v>5.1</v>
      </c>
      <c r="E31" s="212">
        <v>8.2</v>
      </c>
      <c r="F31" s="227">
        <v>8.7</v>
      </c>
      <c r="G31" s="200"/>
    </row>
    <row r="32" spans="1:7" ht="12.75">
      <c r="A32" s="37">
        <v>22</v>
      </c>
      <c r="B32" s="211">
        <v>8.8</v>
      </c>
      <c r="C32" s="212">
        <v>1.5</v>
      </c>
      <c r="D32" s="213">
        <v>4</v>
      </c>
      <c r="E32" s="212">
        <v>9.1</v>
      </c>
      <c r="F32" s="227">
        <v>9.1</v>
      </c>
      <c r="G32" s="200"/>
    </row>
    <row r="33" spans="1:7" ht="12.75">
      <c r="A33" s="37">
        <v>23</v>
      </c>
      <c r="B33" s="211">
        <v>8.4</v>
      </c>
      <c r="C33" s="212">
        <v>1.2</v>
      </c>
      <c r="D33" s="213">
        <v>4.5</v>
      </c>
      <c r="E33" s="212">
        <v>8.4</v>
      </c>
      <c r="F33" s="227">
        <v>14.5</v>
      </c>
      <c r="G33" s="200"/>
    </row>
    <row r="34" spans="1:7" ht="12.75">
      <c r="A34" s="37">
        <v>24</v>
      </c>
      <c r="B34" s="211">
        <v>7.1</v>
      </c>
      <c r="C34" s="212">
        <v>1.4</v>
      </c>
      <c r="D34" s="213">
        <v>5.9</v>
      </c>
      <c r="E34" s="212">
        <v>8.1</v>
      </c>
      <c r="F34" s="227">
        <v>8.2</v>
      </c>
      <c r="G34" s="200"/>
    </row>
    <row r="35" spans="1:7" ht="12.75">
      <c r="A35" s="37">
        <v>25</v>
      </c>
      <c r="B35" s="211">
        <v>5.7</v>
      </c>
      <c r="C35" s="212">
        <v>1.6</v>
      </c>
      <c r="D35" s="213">
        <v>5</v>
      </c>
      <c r="E35" s="212">
        <v>7.6</v>
      </c>
      <c r="F35" s="227">
        <v>8.6</v>
      </c>
      <c r="G35" s="200"/>
    </row>
    <row r="36" spans="1:7" ht="12.75">
      <c r="A36" s="37">
        <v>26</v>
      </c>
      <c r="B36" s="211">
        <v>8.3</v>
      </c>
      <c r="C36" s="212">
        <v>1.1</v>
      </c>
      <c r="D36" s="213">
        <v>3.8</v>
      </c>
      <c r="E36" s="212">
        <v>7.7</v>
      </c>
      <c r="F36" s="227">
        <v>16.4</v>
      </c>
      <c r="G36" s="200"/>
    </row>
    <row r="37" spans="1:7" ht="12.75">
      <c r="A37" s="37">
        <v>27</v>
      </c>
      <c r="B37" s="211">
        <v>8.2</v>
      </c>
      <c r="C37" s="212">
        <v>1.7</v>
      </c>
      <c r="D37" s="213">
        <v>4.4</v>
      </c>
      <c r="E37" s="212">
        <v>7.4</v>
      </c>
      <c r="F37" s="227">
        <v>7.3</v>
      </c>
      <c r="G37" s="200"/>
    </row>
    <row r="38" spans="1:7" ht="12.75">
      <c r="A38" s="37">
        <v>28</v>
      </c>
      <c r="B38" s="211">
        <v>7.9</v>
      </c>
      <c r="C38" s="212">
        <v>1.3</v>
      </c>
      <c r="D38" s="213">
        <v>65.5</v>
      </c>
      <c r="E38" s="212">
        <v>7.8</v>
      </c>
      <c r="F38" s="227">
        <v>11.3</v>
      </c>
      <c r="G38" s="200"/>
    </row>
    <row r="39" spans="1:7" ht="12.75">
      <c r="A39" s="37">
        <v>29</v>
      </c>
      <c r="B39" s="211">
        <v>19.8</v>
      </c>
      <c r="C39" s="212">
        <v>2.2</v>
      </c>
      <c r="D39" s="213">
        <v>4.6</v>
      </c>
      <c r="E39" s="212">
        <v>6.6</v>
      </c>
      <c r="F39" s="227">
        <v>7.3</v>
      </c>
      <c r="G39" s="200"/>
    </row>
    <row r="40" spans="1:7" ht="12.75">
      <c r="A40" s="37">
        <v>30</v>
      </c>
      <c r="B40" s="211">
        <v>7.7</v>
      </c>
      <c r="C40" s="212">
        <v>1.4</v>
      </c>
      <c r="D40" s="213">
        <v>6.1</v>
      </c>
      <c r="E40" s="212">
        <v>5.9</v>
      </c>
      <c r="F40" s="227">
        <v>8.7</v>
      </c>
      <c r="G40" s="200"/>
    </row>
    <row r="41" spans="1:7" ht="12.75">
      <c r="A41" s="37">
        <v>31</v>
      </c>
      <c r="B41" s="211">
        <v>6.8</v>
      </c>
      <c r="C41" s="212">
        <v>1.5</v>
      </c>
      <c r="D41" s="213">
        <v>4.5</v>
      </c>
      <c r="E41" s="212">
        <v>7.2</v>
      </c>
      <c r="F41" s="227">
        <v>6.7</v>
      </c>
      <c r="G41" s="200"/>
    </row>
    <row r="42" spans="1:7" ht="12.75">
      <c r="A42" s="37">
        <v>32</v>
      </c>
      <c r="B42" s="211">
        <v>8</v>
      </c>
      <c r="C42" s="212">
        <v>1.2</v>
      </c>
      <c r="D42" s="213">
        <v>4.9</v>
      </c>
      <c r="E42" s="212">
        <v>7.4</v>
      </c>
      <c r="F42" s="227">
        <v>36.8</v>
      </c>
      <c r="G42" s="200"/>
    </row>
    <row r="43" spans="1:7" ht="12.75">
      <c r="A43" s="37">
        <v>33</v>
      </c>
      <c r="B43" s="211">
        <v>6.8</v>
      </c>
      <c r="C43" s="212">
        <v>1.5</v>
      </c>
      <c r="D43" s="213">
        <v>4</v>
      </c>
      <c r="E43" s="212">
        <v>6.8</v>
      </c>
      <c r="F43" s="227">
        <v>16</v>
      </c>
      <c r="G43" s="200"/>
    </row>
    <row r="44" spans="1:7" ht="12.75">
      <c r="A44" s="37">
        <v>34</v>
      </c>
      <c r="B44" s="211">
        <v>8.5</v>
      </c>
      <c r="C44" s="215">
        <v>1.5</v>
      </c>
      <c r="D44" s="213">
        <v>5</v>
      </c>
      <c r="E44" s="212">
        <v>7.8</v>
      </c>
      <c r="F44" s="227">
        <v>10.8</v>
      </c>
      <c r="G44" s="200"/>
    </row>
    <row r="45" spans="1:7" ht="12.75">
      <c r="A45" s="37">
        <v>35</v>
      </c>
      <c r="B45" s="211">
        <v>8</v>
      </c>
      <c r="C45" s="212">
        <v>1.1</v>
      </c>
      <c r="D45" s="213">
        <v>5.9</v>
      </c>
      <c r="E45" s="212">
        <v>7.1</v>
      </c>
      <c r="F45" s="227">
        <v>11.1</v>
      </c>
      <c r="G45" s="200"/>
    </row>
    <row r="46" spans="1:7" ht="12.75">
      <c r="A46" s="37">
        <v>36</v>
      </c>
      <c r="B46" s="211">
        <v>9</v>
      </c>
      <c r="C46" s="212">
        <v>1.1</v>
      </c>
      <c r="D46" s="213">
        <v>5</v>
      </c>
      <c r="E46" s="212">
        <v>6.9</v>
      </c>
      <c r="F46" s="227">
        <v>9.4</v>
      </c>
      <c r="G46" s="200"/>
    </row>
    <row r="47" spans="1:7" ht="12.75">
      <c r="A47" s="37">
        <v>37</v>
      </c>
      <c r="B47" s="211">
        <v>7.9</v>
      </c>
      <c r="C47" s="212">
        <v>1.4</v>
      </c>
      <c r="D47" s="213">
        <v>4</v>
      </c>
      <c r="E47" s="212">
        <v>7.3</v>
      </c>
      <c r="F47" s="227">
        <v>8.7</v>
      </c>
      <c r="G47" s="200"/>
    </row>
    <row r="48" spans="1:7" ht="12.75">
      <c r="A48" s="37">
        <v>38</v>
      </c>
      <c r="B48" s="211">
        <v>8.3</v>
      </c>
      <c r="C48" s="212">
        <v>1.6</v>
      </c>
      <c r="D48" s="213">
        <v>4.6</v>
      </c>
      <c r="E48" s="212">
        <v>7.7</v>
      </c>
      <c r="F48" s="227">
        <v>19.9</v>
      </c>
      <c r="G48" s="200"/>
    </row>
    <row r="49" spans="1:7" ht="12.75">
      <c r="A49" s="37">
        <v>39</v>
      </c>
      <c r="B49" s="211">
        <v>6.7</v>
      </c>
      <c r="C49" s="212">
        <v>1.8</v>
      </c>
      <c r="D49" s="213">
        <v>4.7</v>
      </c>
      <c r="E49" s="212">
        <v>7</v>
      </c>
      <c r="F49" s="227">
        <v>9.8</v>
      </c>
      <c r="G49" s="200"/>
    </row>
    <row r="50" spans="1:7" ht="12.75">
      <c r="A50" s="37">
        <v>40</v>
      </c>
      <c r="B50" s="211">
        <v>6.8</v>
      </c>
      <c r="C50" s="212">
        <v>1.5</v>
      </c>
      <c r="D50" s="213">
        <v>4.4</v>
      </c>
      <c r="E50" s="212">
        <v>6.2</v>
      </c>
      <c r="F50" s="227">
        <v>8.1</v>
      </c>
      <c r="G50" s="200"/>
    </row>
    <row r="51" spans="1:7" ht="12.75">
      <c r="A51" s="37">
        <v>41</v>
      </c>
      <c r="B51" s="211">
        <v>6.7</v>
      </c>
      <c r="C51" s="212">
        <v>1.7</v>
      </c>
      <c r="D51" s="213">
        <v>4.2</v>
      </c>
      <c r="E51" s="215">
        <v>6.3</v>
      </c>
      <c r="F51" s="227">
        <v>8.7</v>
      </c>
      <c r="G51" s="200"/>
    </row>
    <row r="52" spans="1:7" ht="12.75">
      <c r="A52" s="37">
        <v>42</v>
      </c>
      <c r="B52" s="211">
        <v>8</v>
      </c>
      <c r="C52" s="212">
        <v>1.6</v>
      </c>
      <c r="D52" s="213">
        <v>4.5</v>
      </c>
      <c r="E52" s="212">
        <v>7.5</v>
      </c>
      <c r="F52" s="227">
        <v>8.5</v>
      </c>
      <c r="G52" s="200"/>
    </row>
    <row r="53" spans="1:7" ht="12.75">
      <c r="A53" s="37">
        <v>43</v>
      </c>
      <c r="B53" s="211">
        <v>6</v>
      </c>
      <c r="C53" s="212">
        <v>1.3</v>
      </c>
      <c r="D53" s="213">
        <v>5.6</v>
      </c>
      <c r="E53" s="212">
        <v>8.9</v>
      </c>
      <c r="F53" s="227">
        <v>10.3</v>
      </c>
      <c r="G53" s="200"/>
    </row>
    <row r="54" spans="1:7" ht="12.75">
      <c r="A54" s="37">
        <v>44</v>
      </c>
      <c r="B54" s="211">
        <v>7.1</v>
      </c>
      <c r="C54" s="212">
        <v>1.3</v>
      </c>
      <c r="D54" s="213">
        <v>4.2</v>
      </c>
      <c r="E54" s="212">
        <v>7.3</v>
      </c>
      <c r="F54" s="227">
        <v>6.9</v>
      </c>
      <c r="G54" s="200"/>
    </row>
    <row r="55" spans="1:7" ht="12.75">
      <c r="A55" s="37">
        <v>45</v>
      </c>
      <c r="B55" s="211">
        <v>6.9</v>
      </c>
      <c r="C55" s="212">
        <v>2</v>
      </c>
      <c r="D55" s="216">
        <v>4.2</v>
      </c>
      <c r="E55" s="212">
        <v>6.9</v>
      </c>
      <c r="F55" s="227">
        <v>21.4</v>
      </c>
      <c r="G55" s="200"/>
    </row>
    <row r="56" spans="1:7" ht="12.75">
      <c r="A56" s="37">
        <v>46</v>
      </c>
      <c r="B56" s="211">
        <v>8.7</v>
      </c>
      <c r="C56" s="212">
        <v>2.3</v>
      </c>
      <c r="D56" s="213">
        <v>3.8</v>
      </c>
      <c r="E56" s="212">
        <v>7.6</v>
      </c>
      <c r="F56" s="227">
        <v>13.8</v>
      </c>
      <c r="G56" s="200"/>
    </row>
    <row r="57" spans="1:7" ht="12.75">
      <c r="A57" s="37">
        <v>47</v>
      </c>
      <c r="B57" s="211">
        <v>8.4</v>
      </c>
      <c r="C57" s="212">
        <v>1.1</v>
      </c>
      <c r="D57" s="213">
        <v>3.7</v>
      </c>
      <c r="E57" s="212">
        <v>6.6</v>
      </c>
      <c r="F57" s="227">
        <v>8.3</v>
      </c>
      <c r="G57" s="200"/>
    </row>
    <row r="58" spans="1:7" ht="12.75">
      <c r="A58" s="37">
        <v>48</v>
      </c>
      <c r="B58" s="211">
        <v>7.5</v>
      </c>
      <c r="C58" s="212">
        <v>0.9</v>
      </c>
      <c r="D58" s="213">
        <v>4.8</v>
      </c>
      <c r="E58" s="212">
        <v>7.3</v>
      </c>
      <c r="F58" s="227">
        <v>10.7</v>
      </c>
      <c r="G58" s="200"/>
    </row>
    <row r="59" spans="1:7" ht="12.75">
      <c r="A59" s="37">
        <v>49</v>
      </c>
      <c r="B59" s="211">
        <v>8.4</v>
      </c>
      <c r="C59" s="212">
        <v>1.4</v>
      </c>
      <c r="D59" s="213">
        <v>5.2</v>
      </c>
      <c r="E59" s="212">
        <v>7.8</v>
      </c>
      <c r="F59" s="227">
        <v>37.6</v>
      </c>
      <c r="G59" s="200"/>
    </row>
    <row r="60" spans="1:7" ht="12.75">
      <c r="A60" s="37">
        <v>50</v>
      </c>
      <c r="B60" s="211">
        <v>6.8</v>
      </c>
      <c r="C60" s="212">
        <v>1.8</v>
      </c>
      <c r="D60" s="213">
        <v>3.9</v>
      </c>
      <c r="E60" s="212">
        <v>6.9</v>
      </c>
      <c r="F60" s="227">
        <v>9.6</v>
      </c>
      <c r="G60" s="200"/>
    </row>
    <row r="61" spans="1:7" ht="12.75">
      <c r="A61" s="37">
        <v>51</v>
      </c>
      <c r="B61" s="211">
        <v>5.3</v>
      </c>
      <c r="C61" s="212">
        <v>2</v>
      </c>
      <c r="D61" s="213">
        <v>5.3</v>
      </c>
      <c r="E61" s="212">
        <v>8.1</v>
      </c>
      <c r="F61" s="227">
        <v>8.2</v>
      </c>
      <c r="G61" s="200"/>
    </row>
    <row r="62" spans="1:7" ht="12.75">
      <c r="A62" s="37">
        <v>52</v>
      </c>
      <c r="B62" s="211">
        <v>8.1</v>
      </c>
      <c r="C62" s="212">
        <v>1.7</v>
      </c>
      <c r="D62" s="213">
        <v>4.1</v>
      </c>
      <c r="E62" s="212">
        <v>8.5</v>
      </c>
      <c r="F62" s="227">
        <v>11.6</v>
      </c>
      <c r="G62" s="200"/>
    </row>
    <row r="63" spans="1:7" ht="12.75">
      <c r="A63" s="37">
        <v>53</v>
      </c>
      <c r="B63" s="211">
        <v>7.5</v>
      </c>
      <c r="C63" s="212">
        <v>1.4</v>
      </c>
      <c r="D63" s="213">
        <v>3.7</v>
      </c>
      <c r="E63" s="212">
        <v>6.5</v>
      </c>
      <c r="F63" s="227">
        <v>8.8</v>
      </c>
      <c r="G63" s="200"/>
    </row>
    <row r="64" spans="1:7" ht="12.75">
      <c r="A64" s="37">
        <v>54</v>
      </c>
      <c r="B64" s="211">
        <v>10.5</v>
      </c>
      <c r="C64" s="212">
        <v>1</v>
      </c>
      <c r="D64" s="213">
        <v>4.6</v>
      </c>
      <c r="E64" s="212">
        <v>7.1</v>
      </c>
      <c r="F64" s="227">
        <v>12.1</v>
      </c>
      <c r="G64" s="200"/>
    </row>
    <row r="65" spans="1:7" ht="12.75">
      <c r="A65" s="37">
        <v>55</v>
      </c>
      <c r="B65" s="211">
        <v>9.1</v>
      </c>
      <c r="C65" s="212">
        <v>1.7</v>
      </c>
      <c r="D65" s="213">
        <v>5</v>
      </c>
      <c r="E65" s="212">
        <v>6.4</v>
      </c>
      <c r="F65" s="227">
        <v>10</v>
      </c>
      <c r="G65" s="200"/>
    </row>
    <row r="66" spans="1:7" ht="12.75">
      <c r="A66" s="37">
        <v>56</v>
      </c>
      <c r="B66" s="211">
        <v>6.6</v>
      </c>
      <c r="C66" s="212">
        <v>1.7</v>
      </c>
      <c r="D66" s="213">
        <v>3.9</v>
      </c>
      <c r="E66" s="212">
        <v>8.9</v>
      </c>
      <c r="F66" s="227">
        <v>10.4</v>
      </c>
      <c r="G66" s="200"/>
    </row>
    <row r="67" spans="1:7" ht="12.75">
      <c r="A67" s="37">
        <v>57</v>
      </c>
      <c r="B67" s="211">
        <v>8.6</v>
      </c>
      <c r="C67" s="212">
        <v>1.6</v>
      </c>
      <c r="D67" s="213">
        <v>4.2</v>
      </c>
      <c r="E67" s="212">
        <v>5.8</v>
      </c>
      <c r="F67" s="227">
        <v>7.3</v>
      </c>
      <c r="G67" s="200"/>
    </row>
    <row r="68" spans="1:7" ht="12.75">
      <c r="A68" s="37">
        <v>58</v>
      </c>
      <c r="B68" s="211">
        <v>6.6</v>
      </c>
      <c r="C68" s="212">
        <v>1.9</v>
      </c>
      <c r="D68" s="213">
        <v>2.9</v>
      </c>
      <c r="E68" s="212">
        <v>7</v>
      </c>
      <c r="F68" s="227">
        <v>15</v>
      </c>
      <c r="G68" s="200"/>
    </row>
    <row r="69" spans="1:7" ht="12.75">
      <c r="A69" s="37">
        <v>59</v>
      </c>
      <c r="B69" s="211">
        <v>6.3</v>
      </c>
      <c r="C69" s="212">
        <v>1.1</v>
      </c>
      <c r="D69" s="213">
        <v>4.8</v>
      </c>
      <c r="E69" s="212">
        <v>9.4</v>
      </c>
      <c r="F69" s="227">
        <v>10.2</v>
      </c>
      <c r="G69" s="200"/>
    </row>
    <row r="70" spans="1:7" ht="12.75">
      <c r="A70" s="37">
        <v>60</v>
      </c>
      <c r="B70" s="211">
        <v>7.3</v>
      </c>
      <c r="C70" s="212">
        <v>1.3</v>
      </c>
      <c r="D70" s="213">
        <v>4.7</v>
      </c>
      <c r="E70" s="212">
        <v>6.9</v>
      </c>
      <c r="F70" s="227">
        <v>12.5</v>
      </c>
      <c r="G70" s="200"/>
    </row>
    <row r="71" spans="1:7" ht="12.75">
      <c r="A71" s="37">
        <v>61</v>
      </c>
      <c r="B71" s="211">
        <v>8.2</v>
      </c>
      <c r="C71" s="212">
        <v>1.6</v>
      </c>
      <c r="D71" s="213">
        <v>4.3</v>
      </c>
      <c r="E71" s="212">
        <v>6.7</v>
      </c>
      <c r="F71" s="227">
        <v>6.8</v>
      </c>
      <c r="G71" s="200"/>
    </row>
    <row r="72" spans="1:7" ht="12.75">
      <c r="A72" s="37">
        <v>62</v>
      </c>
      <c r="B72" s="211">
        <v>20.7</v>
      </c>
      <c r="C72" s="212">
        <v>1.4</v>
      </c>
      <c r="D72" s="213">
        <v>4.2</v>
      </c>
      <c r="E72" s="212">
        <v>6.3</v>
      </c>
      <c r="F72" s="227">
        <v>9.3</v>
      </c>
      <c r="G72" s="200"/>
    </row>
    <row r="73" spans="1:7" ht="13.5" thickBot="1">
      <c r="A73" s="39">
        <v>63</v>
      </c>
      <c r="B73" s="211">
        <v>8.9</v>
      </c>
      <c r="C73" s="217">
        <v>1.2</v>
      </c>
      <c r="D73" s="218">
        <v>3.7</v>
      </c>
      <c r="E73" s="212">
        <v>7.3</v>
      </c>
      <c r="F73" s="228">
        <v>7.1</v>
      </c>
      <c r="G73" s="203"/>
    </row>
    <row r="74" spans="1:5" ht="14.25" thickBot="1" thickTop="1">
      <c r="A74" s="90"/>
      <c r="B74" s="90"/>
      <c r="C74" s="90"/>
      <c r="D74" s="90"/>
      <c r="E74" s="90"/>
    </row>
    <row r="75" spans="1:6" ht="13.5" thickBot="1">
      <c r="A75" s="94" t="s">
        <v>17</v>
      </c>
      <c r="B75" s="91" t="s">
        <v>35</v>
      </c>
      <c r="C75" s="99" t="s">
        <v>36</v>
      </c>
      <c r="D75" s="92" t="s">
        <v>37</v>
      </c>
      <c r="E75" s="93" t="s">
        <v>38</v>
      </c>
      <c r="F75" s="93" t="s">
        <v>38</v>
      </c>
    </row>
    <row r="76" spans="1:6" ht="12.75">
      <c r="A76" s="95" t="s">
        <v>14</v>
      </c>
      <c r="B76" s="101">
        <f>AVERAGE(B10:B73)</f>
        <v>8.592187500000003</v>
      </c>
      <c r="C76" s="102">
        <f>AVERAGE(C10:C73)</f>
        <v>1.525</v>
      </c>
      <c r="D76" s="103">
        <f>AVERAGE(D10:D73)</f>
        <v>5.620312499999999</v>
      </c>
      <c r="E76" s="102">
        <f>AVERAGE(E10:E73)</f>
        <v>7.396875</v>
      </c>
      <c r="F76" s="102">
        <f>AVERAGE(F10:F73)</f>
        <v>11.45984375</v>
      </c>
    </row>
    <row r="77" spans="1:6" ht="12.75">
      <c r="A77" s="96" t="s">
        <v>10</v>
      </c>
      <c r="B77" s="104">
        <f>STDEV(B10:B73)</f>
        <v>2.551146937054852</v>
      </c>
      <c r="C77" s="105">
        <f>STDEV(C10:C73)</f>
        <v>0.36077517952144317</v>
      </c>
      <c r="D77" s="106">
        <f>STDEV(D10:D73)</f>
        <v>7.6359463127545535</v>
      </c>
      <c r="E77" s="105">
        <f>STDEV(E10:E73)</f>
        <v>0.9481759849377692</v>
      </c>
      <c r="F77" s="105">
        <f>STDEV(F10:F73)</f>
        <v>6.2203247228531495</v>
      </c>
    </row>
    <row r="78" spans="1:6" ht="12.75">
      <c r="A78" s="97" t="s">
        <v>15</v>
      </c>
      <c r="B78" s="107">
        <f>MAX(B10:B73)</f>
        <v>20.7</v>
      </c>
      <c r="C78" s="108">
        <f>MAX(C10:C73)</f>
        <v>2.4</v>
      </c>
      <c r="D78" s="109">
        <f>MAX(D10:D73)</f>
        <v>65.5</v>
      </c>
      <c r="E78" s="108">
        <f>MAX(E10:E73)</f>
        <v>11.4</v>
      </c>
      <c r="F78" s="108">
        <f>MAX(F10:F73)</f>
        <v>37.6</v>
      </c>
    </row>
    <row r="79" spans="1:6" ht="13.5" thickBot="1">
      <c r="A79" s="98" t="s">
        <v>16</v>
      </c>
      <c r="B79" s="116">
        <f>MIN(B10:B73)</f>
        <v>5.3</v>
      </c>
      <c r="C79" s="117">
        <f>MIN(C10:C73)</f>
        <v>0.7</v>
      </c>
      <c r="D79" s="118">
        <f>MIN(D10:D73)</f>
        <v>2.9</v>
      </c>
      <c r="E79" s="117">
        <f>MIN(E10:E73)</f>
        <v>5.8</v>
      </c>
      <c r="F79" s="117">
        <f>MIN(F10:F73)</f>
        <v>6.7</v>
      </c>
    </row>
    <row r="80" spans="1:5" ht="13.5" thickBot="1">
      <c r="A80" s="100" t="s">
        <v>9</v>
      </c>
      <c r="B80" s="247" t="s">
        <v>54</v>
      </c>
      <c r="C80" s="268"/>
      <c r="D80" s="247" t="s">
        <v>60</v>
      </c>
      <c r="E80" s="268"/>
    </row>
    <row r="81" spans="1:2" ht="13.5" thickBot="1">
      <c r="A81" s="266" t="s">
        <v>55</v>
      </c>
      <c r="B81" s="267"/>
    </row>
  </sheetData>
  <mergeCells count="5">
    <mergeCell ref="A81:B81"/>
    <mergeCell ref="B7:G7"/>
    <mergeCell ref="B8:G8"/>
    <mergeCell ref="B80:C80"/>
    <mergeCell ref="D80:E80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2004-11-09T07:29:52Z</cp:lastPrinted>
  <dcterms:created xsi:type="dcterms:W3CDTF">2004-06-04T09:20:24Z</dcterms:created>
  <dcterms:modified xsi:type="dcterms:W3CDTF">2004-11-09T07:32:25Z</dcterms:modified>
  <cp:category/>
  <cp:version/>
  <cp:contentType/>
  <cp:contentStatus/>
</cp:coreProperties>
</file>