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75" windowWidth="14955" windowHeight="8445" activeTab="0"/>
  </bookViews>
  <sheets>
    <sheet name="Panel" sheetId="1" r:id="rId1"/>
    <sheet name="Modul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E3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  <comment ref="B7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kurzcshluss</t>
        </r>
      </text>
    </comment>
  </commentList>
</comments>
</file>

<file path=xl/sharedStrings.xml><?xml version="1.0" encoding="utf-8"?>
<sst xmlns="http://schemas.openxmlformats.org/spreadsheetml/2006/main" count="149" uniqueCount="61">
  <si>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</si>
  <si>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</si>
  <si>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t>Nch</t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</si>
  <si>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</si>
  <si>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</si>
  <si>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</si>
  <si>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</si>
  <si>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</si>
  <si>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</si>
  <si>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Comment</t>
  </si>
  <si>
    <t>Mean</t>
  </si>
  <si>
    <t>s</t>
  </si>
  <si>
    <t>Max</t>
  </si>
  <si>
    <t>Min</t>
  </si>
  <si>
    <t>Panel</t>
  </si>
  <si>
    <t>Date</t>
  </si>
  <si>
    <t>A059</t>
  </si>
  <si>
    <t>W</t>
  </si>
  <si>
    <t>MODULE</t>
  </si>
  <si>
    <t xml:space="preserve">Repl. </t>
  </si>
  <si>
    <t xml:space="preserve"> repl. Str. </t>
  </si>
  <si>
    <t>repl. Wr.</t>
  </si>
  <si>
    <r>
      <t>L</t>
    </r>
    <r>
      <rPr>
        <b/>
        <i/>
        <sz val="10"/>
        <color indexed="12"/>
        <rFont val="Arial"/>
        <family val="2"/>
      </rPr>
      <t>=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</si>
  <si>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</si>
  <si>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</si>
  <si>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</si>
  <si>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FM_Hd_01</t>
  </si>
  <si>
    <t>B043</t>
  </si>
  <si>
    <t>Position</t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</si>
  <si>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</si>
  <si>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</si>
  <si>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t xml:space="preserve"> -40 mV</t>
  </si>
  <si>
    <t>70:30</t>
  </si>
  <si>
    <t>BL-22</t>
  </si>
  <si>
    <t>AU-60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</si>
  <si>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</si>
  <si>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</si>
  <si>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</si>
  <si>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</si>
  <si>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</si>
  <si>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</si>
  <si>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</si>
  <si>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</si>
  <si>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>1520 V</t>
  </si>
  <si>
    <t>AL-</t>
  </si>
  <si>
    <t>BL-</t>
  </si>
  <si>
    <t>BL_</t>
  </si>
  <si>
    <t>Date:</t>
  </si>
  <si>
    <t>AU-</t>
  </si>
  <si>
    <r>
      <t>1520</t>
    </r>
    <r>
      <rPr>
        <sz val="9"/>
        <rFont val="Arial"/>
        <family val="2"/>
      </rPr>
      <t xml:space="preserve"> V</t>
    </r>
  </si>
  <si>
    <r>
      <t>Ar:CO</t>
    </r>
    <r>
      <rPr>
        <vertAlign val="subscript"/>
        <sz val="9"/>
        <rFont val="Arial"/>
        <family val="2"/>
      </rPr>
      <t>2</t>
    </r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</si>
  <si>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</si>
  <si>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</si>
  <si>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</si>
  <si>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r>
      <t>N</t>
    </r>
    <r>
      <rPr>
        <b/>
        <i/>
        <vertAlign val="subscript"/>
        <sz val="9"/>
        <rFont val="Arial"/>
        <family val="2"/>
      </rPr>
      <t>ch</t>
    </r>
  </si>
  <si>
    <r>
      <t xml:space="preserve">X , </t>
    </r>
    <r>
      <rPr>
        <i/>
        <sz val="9"/>
        <rFont val="Arial"/>
        <family val="2"/>
      </rPr>
      <t>cm</t>
    </r>
  </si>
  <si>
    <t>A_059</t>
  </si>
  <si>
    <t>B_043</t>
  </si>
  <si>
    <t>MODULE    FM_Hd_01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</si>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</sst>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0.0"/>
    <numFmt numFmtId="171" formatCode="0.000000000"/>
    <numFmt numFmtId="172" formatCode="[$-407]dddd\,\ d\.\ mmmm\ yyyy"/>
  </numFmts>
  <fonts count="54">
    <font>
      <sz val="10"/>
      <name val="Arial"/>
      <family val="0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10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8"/>
      <color indexed="17"/>
      <name val="Arial"/>
      <family val="2"/>
    </font>
    <font>
      <b/>
      <i/>
      <sz val="8"/>
      <name val="Arial"/>
      <family val="0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0"/>
      <name val="Arial"/>
      <family val="2"/>
    </font>
    <font>
      <b/>
      <sz val="9.25"/>
      <name val="Arial"/>
      <family val="2"/>
    </font>
    <font>
      <sz val="8.5"/>
      <name val="Arial"/>
      <family val="2"/>
    </font>
    <font>
      <sz val="7.25"/>
      <name val="Arial"/>
      <family val="2"/>
    </font>
    <font>
      <sz val="8.25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b/>
      <i/>
      <vertAlign val="subscript"/>
      <sz val="10"/>
      <name val="Arial"/>
      <family val="2"/>
    </font>
    <font>
      <b/>
      <sz val="7"/>
      <name val="Arial"/>
      <family val="2"/>
    </font>
    <font>
      <b/>
      <sz val="8"/>
      <color indexed="16"/>
      <name val="Arial"/>
      <family val="2"/>
    </font>
    <font>
      <b/>
      <i/>
      <sz val="9"/>
      <name val="Symbol"/>
      <family val="1"/>
    </font>
    <font>
      <b/>
      <sz val="8"/>
      <color indexed="10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sz val="9.25"/>
      <name val="Arial"/>
      <family val="0"/>
    </font>
    <font>
      <b/>
      <vertAlign val="subscript"/>
      <sz val="8.75"/>
      <name val="Arial"/>
      <family val="2"/>
    </font>
    <font>
      <sz val="9.75"/>
      <name val="Arial"/>
      <family val="0"/>
    </font>
    <font>
      <sz val="6"/>
      <name val="Arial"/>
      <family val="2"/>
    </font>
    <font>
      <sz val="5.75"/>
      <name val="Arial"/>
      <family val="2"/>
    </font>
    <font>
      <vertAlign val="subscript"/>
      <sz val="8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1" xfId="0" applyFont="1" applyBorder="1" applyAlignment="1">
      <alignment horizontal="center"/>
    </xf>
    <xf numFmtId="14" fontId="22" fillId="0" borderId="2" xfId="0" applyNumberFormat="1" applyFont="1" applyBorder="1" applyAlignment="1">
      <alignment/>
    </xf>
    <xf numFmtId="0" fontId="2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21" fillId="0" borderId="5" xfId="0" applyNumberFormat="1" applyFont="1" applyBorder="1" applyAlignment="1">
      <alignment horizontal="center"/>
    </xf>
    <xf numFmtId="170" fontId="11" fillId="0" borderId="6" xfId="0" applyNumberFormat="1" applyFont="1" applyBorder="1" applyAlignment="1">
      <alignment horizontal="center"/>
    </xf>
    <xf numFmtId="170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70" fontId="11" fillId="0" borderId="8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70" fontId="11" fillId="0" borderId="9" xfId="0" applyNumberFormat="1" applyFont="1" applyBorder="1" applyAlignment="1">
      <alignment horizontal="center"/>
    </xf>
    <xf numFmtId="170" fontId="11" fillId="3" borderId="7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170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70" fontId="11" fillId="0" borderId="20" xfId="0" applyNumberFormat="1" applyFont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170" fontId="27" fillId="5" borderId="22" xfId="0" applyNumberFormat="1" applyFont="1" applyFill="1" applyBorder="1" applyAlignment="1">
      <alignment horizontal="center"/>
    </xf>
    <xf numFmtId="170" fontId="27" fillId="5" borderId="23" xfId="0" applyNumberFormat="1" applyFont="1" applyFill="1" applyBorder="1" applyAlignment="1">
      <alignment horizontal="center"/>
    </xf>
    <xf numFmtId="2" fontId="27" fillId="5" borderId="22" xfId="0" applyNumberFormat="1" applyFont="1" applyFill="1" applyBorder="1" applyAlignment="1">
      <alignment horizontal="center"/>
    </xf>
    <xf numFmtId="0" fontId="28" fillId="5" borderId="24" xfId="0" applyFont="1" applyFill="1" applyBorder="1" applyAlignment="1">
      <alignment horizontal="center"/>
    </xf>
    <xf numFmtId="0" fontId="29" fillId="4" borderId="25" xfId="0" applyFont="1" applyFill="1" applyBorder="1" applyAlignment="1">
      <alignment horizontal="center"/>
    </xf>
    <xf numFmtId="170" fontId="27" fillId="5" borderId="26" xfId="0" applyNumberFormat="1" applyFont="1" applyFill="1" applyBorder="1" applyAlignment="1">
      <alignment horizontal="center"/>
    </xf>
    <xf numFmtId="170" fontId="27" fillId="5" borderId="27" xfId="0" applyNumberFormat="1" applyFont="1" applyFill="1" applyBorder="1" applyAlignment="1">
      <alignment horizontal="center"/>
    </xf>
    <xf numFmtId="2" fontId="27" fillId="5" borderId="26" xfId="0" applyNumberFormat="1" applyFont="1" applyFill="1" applyBorder="1" applyAlignment="1">
      <alignment horizontal="center"/>
    </xf>
    <xf numFmtId="0" fontId="28" fillId="5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170" fontId="27" fillId="5" borderId="30" xfId="0" applyNumberFormat="1" applyFont="1" applyFill="1" applyBorder="1" applyAlignment="1">
      <alignment horizontal="center"/>
    </xf>
    <xf numFmtId="170" fontId="27" fillId="5" borderId="31" xfId="0" applyNumberFormat="1" applyFont="1" applyFill="1" applyBorder="1" applyAlignment="1">
      <alignment horizontal="center"/>
    </xf>
    <xf numFmtId="2" fontId="27" fillId="5" borderId="30" xfId="0" applyNumberFormat="1" applyFont="1" applyFill="1" applyBorder="1" applyAlignment="1">
      <alignment horizontal="center"/>
    </xf>
    <xf numFmtId="0" fontId="28" fillId="5" borderId="32" xfId="0" applyFont="1" applyFill="1" applyBorder="1" applyAlignment="1">
      <alignment horizontal="center"/>
    </xf>
    <xf numFmtId="0" fontId="27" fillId="5" borderId="30" xfId="0" applyFont="1" applyFill="1" applyBorder="1" applyAlignment="1">
      <alignment/>
    </xf>
    <xf numFmtId="0" fontId="28" fillId="5" borderId="32" xfId="0" applyFont="1" applyFill="1" applyBorder="1" applyAlignment="1">
      <alignment/>
    </xf>
    <xf numFmtId="0" fontId="27" fillId="5" borderId="31" xfId="0" applyFont="1" applyFill="1" applyBorder="1" applyAlignment="1">
      <alignment/>
    </xf>
    <xf numFmtId="0" fontId="27" fillId="5" borderId="31" xfId="0" applyFont="1" applyFill="1" applyBorder="1" applyAlignment="1">
      <alignment horizontal="center"/>
    </xf>
    <xf numFmtId="0" fontId="27" fillId="5" borderId="30" xfId="0" applyFont="1" applyFill="1" applyBorder="1" applyAlignment="1">
      <alignment horizontal="center"/>
    </xf>
    <xf numFmtId="0" fontId="31" fillId="4" borderId="33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center"/>
    </xf>
    <xf numFmtId="0" fontId="27" fillId="5" borderId="22" xfId="0" applyFont="1" applyFill="1" applyBorder="1" applyAlignment="1">
      <alignment/>
    </xf>
    <xf numFmtId="0" fontId="27" fillId="5" borderId="23" xfId="0" applyFont="1" applyFill="1" applyBorder="1" applyAlignment="1">
      <alignment/>
    </xf>
    <xf numFmtId="0" fontId="13" fillId="5" borderId="34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70" fontId="11" fillId="0" borderId="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0" fontId="11" fillId="0" borderId="7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70" fontId="11" fillId="0" borderId="1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70" fontId="11" fillId="3" borderId="9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38" fillId="0" borderId="37" xfId="0" applyFont="1" applyBorder="1" applyAlignment="1">
      <alignment horizontal="right" vertical="center"/>
    </xf>
    <xf numFmtId="0" fontId="38" fillId="0" borderId="38" xfId="0" applyFont="1" applyBorder="1" applyAlignment="1">
      <alignment horizontal="left" vertical="center"/>
    </xf>
    <xf numFmtId="0" fontId="31" fillId="0" borderId="37" xfId="0" applyFont="1" applyBorder="1" applyAlignment="1">
      <alignment horizontal="right" vertical="center"/>
    </xf>
    <xf numFmtId="0" fontId="0" fillId="0" borderId="39" xfId="0" applyBorder="1" applyAlignment="1">
      <alignment/>
    </xf>
    <xf numFmtId="0" fontId="26" fillId="2" borderId="40" xfId="0" applyFont="1" applyFill="1" applyBorder="1" applyAlignment="1">
      <alignment horizontal="center" vertical="center"/>
    </xf>
    <xf numFmtId="0" fontId="38" fillId="0" borderId="40" xfId="0" applyFont="1" applyBorder="1" applyAlignment="1">
      <alignment horizontal="right" vertical="center"/>
    </xf>
    <xf numFmtId="0" fontId="20" fillId="2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/>
    </xf>
    <xf numFmtId="1" fontId="11" fillId="0" borderId="55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" fontId="11" fillId="0" borderId="56" xfId="0" applyNumberFormat="1" applyFont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0" fontId="5" fillId="0" borderId="1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/>
    </xf>
    <xf numFmtId="1" fontId="11" fillId="0" borderId="58" xfId="0" applyNumberFormat="1" applyFont="1" applyBorder="1" applyAlignment="1">
      <alignment horizontal="center"/>
    </xf>
    <xf numFmtId="1" fontId="11" fillId="0" borderId="59" xfId="0" applyNumberFormat="1" applyFont="1" applyBorder="1" applyAlignment="1">
      <alignment horizontal="center"/>
    </xf>
    <xf numFmtId="1" fontId="11" fillId="0" borderId="6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" fontId="11" fillId="0" borderId="9" xfId="0" applyNumberFormat="1" applyFont="1" applyFill="1" applyBorder="1" applyAlignment="1">
      <alignment horizontal="center"/>
    </xf>
    <xf numFmtId="1" fontId="11" fillId="0" borderId="64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59" xfId="0" applyNumberFormat="1" applyFont="1" applyFill="1" applyBorder="1" applyAlignment="1">
      <alignment horizontal="center"/>
    </xf>
    <xf numFmtId="1" fontId="11" fillId="0" borderId="65" xfId="0" applyNumberFormat="1" applyFont="1" applyFill="1" applyBorder="1" applyAlignment="1">
      <alignment horizontal="center"/>
    </xf>
    <xf numFmtId="1" fontId="11" fillId="0" borderId="65" xfId="0" applyNumberFormat="1" applyFont="1" applyBorder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1" fontId="11" fillId="0" borderId="58" xfId="0" applyNumberFormat="1" applyFont="1" applyFill="1" applyBorder="1" applyAlignment="1">
      <alignment horizontal="center"/>
    </xf>
    <xf numFmtId="1" fontId="11" fillId="0" borderId="60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1" fontId="11" fillId="0" borderId="59" xfId="0" applyNumberFormat="1" applyFont="1" applyBorder="1" applyAlignment="1">
      <alignment/>
    </xf>
    <xf numFmtId="1" fontId="11" fillId="0" borderId="60" xfId="0" applyNumberFormat="1" applyFont="1" applyBorder="1" applyAlignment="1">
      <alignment/>
    </xf>
    <xf numFmtId="1" fontId="11" fillId="0" borderId="58" xfId="0" applyNumberFormat="1" applyFont="1" applyBorder="1" applyAlignment="1">
      <alignment/>
    </xf>
    <xf numFmtId="1" fontId="11" fillId="0" borderId="66" xfId="0" applyNumberFormat="1" applyFont="1" applyBorder="1" applyAlignment="1">
      <alignment horizontal="center"/>
    </xf>
    <xf numFmtId="1" fontId="11" fillId="0" borderId="66" xfId="0" applyNumberFormat="1" applyFont="1" applyBorder="1" applyAlignment="1">
      <alignment/>
    </xf>
    <xf numFmtId="0" fontId="5" fillId="0" borderId="67" xfId="0" applyFont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1" fontId="11" fillId="0" borderId="71" xfId="0" applyNumberFormat="1" applyFont="1" applyBorder="1" applyAlignment="1">
      <alignment horizontal="center"/>
    </xf>
    <xf numFmtId="1" fontId="11" fillId="0" borderId="69" xfId="0" applyNumberFormat="1" applyFont="1" applyBorder="1" applyAlignment="1">
      <alignment horizontal="center"/>
    </xf>
    <xf numFmtId="1" fontId="11" fillId="0" borderId="70" xfId="0" applyNumberFormat="1" applyFont="1" applyBorder="1" applyAlignment="1">
      <alignment/>
    </xf>
    <xf numFmtId="1" fontId="11" fillId="0" borderId="71" xfId="0" applyNumberFormat="1" applyFont="1" applyBorder="1" applyAlignment="1">
      <alignment/>
    </xf>
    <xf numFmtId="1" fontId="11" fillId="0" borderId="69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5" fillId="0" borderId="7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75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5" fillId="4" borderId="77" xfId="0" applyFont="1" applyFill="1" applyBorder="1" applyAlignment="1">
      <alignment horizontal="center"/>
    </xf>
    <xf numFmtId="170" fontId="42" fillId="5" borderId="78" xfId="0" applyNumberFormat="1" applyFont="1" applyFill="1" applyBorder="1" applyAlignment="1">
      <alignment horizontal="center"/>
    </xf>
    <xf numFmtId="170" fontId="42" fillId="5" borderId="79" xfId="0" applyNumberFormat="1" applyFont="1" applyFill="1" applyBorder="1" applyAlignment="1">
      <alignment horizontal="center"/>
    </xf>
    <xf numFmtId="170" fontId="42" fillId="5" borderId="22" xfId="0" applyNumberFormat="1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  <xf numFmtId="1" fontId="42" fillId="5" borderId="81" xfId="0" applyNumberFormat="1" applyFont="1" applyFill="1" applyBorder="1" applyAlignment="1">
      <alignment horizontal="center"/>
    </xf>
    <xf numFmtId="1" fontId="42" fillId="5" borderId="82" xfId="0" applyNumberFormat="1" applyFont="1" applyFill="1" applyBorder="1" applyAlignment="1">
      <alignment horizontal="center"/>
    </xf>
    <xf numFmtId="1" fontId="42" fillId="5" borderId="83" xfId="0" applyNumberFormat="1" applyFont="1" applyFill="1" applyBorder="1" applyAlignment="1">
      <alignment horizontal="center"/>
    </xf>
    <xf numFmtId="0" fontId="43" fillId="4" borderId="84" xfId="0" applyFont="1" applyFill="1" applyBorder="1" applyAlignment="1">
      <alignment horizontal="center"/>
    </xf>
    <xf numFmtId="170" fontId="42" fillId="5" borderId="85" xfId="0" applyNumberFormat="1" applyFont="1" applyFill="1" applyBorder="1" applyAlignment="1">
      <alignment horizontal="center"/>
    </xf>
    <xf numFmtId="170" fontId="42" fillId="5" borderId="86" xfId="0" applyNumberFormat="1" applyFont="1" applyFill="1" applyBorder="1" applyAlignment="1">
      <alignment horizontal="center"/>
    </xf>
    <xf numFmtId="170" fontId="42" fillId="5" borderId="26" xfId="0" applyNumberFormat="1" applyFont="1" applyFill="1" applyBorder="1" applyAlignment="1">
      <alignment horizontal="center"/>
    </xf>
    <xf numFmtId="1" fontId="42" fillId="5" borderId="87" xfId="0" applyNumberFormat="1" applyFont="1" applyFill="1" applyBorder="1" applyAlignment="1">
      <alignment horizontal="center"/>
    </xf>
    <xf numFmtId="1" fontId="42" fillId="5" borderId="88" xfId="0" applyNumberFormat="1" applyFont="1" applyFill="1" applyBorder="1" applyAlignment="1">
      <alignment horizontal="center"/>
    </xf>
    <xf numFmtId="1" fontId="42" fillId="5" borderId="89" xfId="0" applyNumberFormat="1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170" fontId="42" fillId="5" borderId="91" xfId="0" applyNumberFormat="1" applyFont="1" applyFill="1" applyBorder="1" applyAlignment="1">
      <alignment horizontal="center"/>
    </xf>
    <xf numFmtId="170" fontId="42" fillId="5" borderId="92" xfId="0" applyNumberFormat="1" applyFont="1" applyFill="1" applyBorder="1" applyAlignment="1">
      <alignment horizontal="center"/>
    </xf>
    <xf numFmtId="170" fontId="42" fillId="5" borderId="30" xfId="0" applyNumberFormat="1" applyFont="1" applyFill="1" applyBorder="1" applyAlignment="1">
      <alignment horizontal="center"/>
    </xf>
    <xf numFmtId="1" fontId="42" fillId="5" borderId="93" xfId="0" applyNumberFormat="1" applyFont="1" applyFill="1" applyBorder="1" applyAlignment="1">
      <alignment horizontal="center"/>
    </xf>
    <xf numFmtId="1" fontId="42" fillId="5" borderId="94" xfId="0" applyNumberFormat="1" applyFont="1" applyFill="1" applyBorder="1" applyAlignment="1">
      <alignment horizontal="center"/>
    </xf>
    <xf numFmtId="1" fontId="42" fillId="5" borderId="95" xfId="0" applyNumberFormat="1" applyFont="1" applyFill="1" applyBorder="1" applyAlignment="1">
      <alignment horizontal="center"/>
    </xf>
    <xf numFmtId="0" fontId="5" fillId="4" borderId="96" xfId="0" applyFont="1" applyFill="1" applyBorder="1" applyAlignment="1">
      <alignment horizontal="center"/>
    </xf>
    <xf numFmtId="170" fontId="42" fillId="5" borderId="97" xfId="0" applyNumberFormat="1" applyFont="1" applyFill="1" applyBorder="1" applyAlignment="1">
      <alignment horizontal="center"/>
    </xf>
    <xf numFmtId="170" fontId="42" fillId="5" borderId="98" xfId="0" applyNumberFormat="1" applyFont="1" applyFill="1" applyBorder="1" applyAlignment="1">
      <alignment horizontal="center"/>
    </xf>
    <xf numFmtId="170" fontId="42" fillId="5" borderId="99" xfId="0" applyNumberFormat="1" applyFont="1" applyFill="1" applyBorder="1" applyAlignment="1">
      <alignment horizontal="center"/>
    </xf>
    <xf numFmtId="1" fontId="42" fillId="5" borderId="100" xfId="0" applyNumberFormat="1" applyFont="1" applyFill="1" applyBorder="1" applyAlignment="1">
      <alignment horizontal="center"/>
    </xf>
    <xf numFmtId="1" fontId="42" fillId="5" borderId="101" xfId="0" applyNumberFormat="1" applyFont="1" applyFill="1" applyBorder="1" applyAlignment="1">
      <alignment horizontal="center"/>
    </xf>
    <xf numFmtId="0" fontId="20" fillId="2" borderId="75" xfId="0" applyFont="1" applyFill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26" fillId="4" borderId="107" xfId="0" applyFont="1" applyFill="1" applyBorder="1" applyAlignment="1">
      <alignment horizontal="center"/>
    </xf>
    <xf numFmtId="0" fontId="29" fillId="4" borderId="108" xfId="0" applyFont="1" applyFill="1" applyBorder="1" applyAlignment="1">
      <alignment horizontal="center"/>
    </xf>
    <xf numFmtId="0" fontId="26" fillId="4" borderId="109" xfId="0" applyFont="1" applyFill="1" applyBorder="1" applyAlignment="1">
      <alignment horizontal="center"/>
    </xf>
    <xf numFmtId="0" fontId="31" fillId="4" borderId="32" xfId="0" applyFont="1" applyFill="1" applyBorder="1" applyAlignment="1">
      <alignment horizontal="left"/>
    </xf>
    <xf numFmtId="0" fontId="44" fillId="4" borderId="32" xfId="0" applyFont="1" applyFill="1" applyBorder="1" applyAlignment="1">
      <alignment horizontal="left"/>
    </xf>
    <xf numFmtId="0" fontId="44" fillId="4" borderId="110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wrapText="1"/>
    </xf>
    <xf numFmtId="0" fontId="20" fillId="0" borderId="1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6" fillId="2" borderId="117" xfId="0" applyFont="1" applyFill="1" applyBorder="1" applyAlignment="1">
      <alignment horizontal="center" vertical="center"/>
    </xf>
    <xf numFmtId="0" fontId="26" fillId="2" borderId="118" xfId="0" applyFont="1" applyFill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2" borderId="11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6" fillId="2" borderId="112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FM_Hd_01_A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5"/>
          <c:w val="0.865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7669970"/>
        <c:axId val="26376547"/>
      </c:scatterChart>
      <c:valAx>
        <c:axId val="4766997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crossBetween val="midCat"/>
        <c:dispUnits/>
      </c:valAx>
      <c:valAx>
        <c:axId val="2637654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15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FM_Hd_01_B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797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36062332"/>
        <c:axId val="56125533"/>
      </c:scatterChart>
      <c:valAx>
        <c:axId val="3606233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crossBetween val="midCat"/>
        <c:dispUnits/>
      </c:valAx>
      <c:valAx>
        <c:axId val="5612553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62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FM_Hd_01_A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"/>
          <c:w val="0.91475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Panel!$B$9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Panel!$B$10:$B$73</c:f>
              <c:numCache/>
            </c:numRef>
          </c:yVal>
          <c:smooth val="0"/>
        </c:ser>
        <c:ser>
          <c:idx val="1"/>
          <c:order val="1"/>
          <c:tx>
            <c:strRef>
              <c:f>Panel!$E$9</c:f>
              <c:strCache>
                <c:ptCount val="1"/>
                <c:pt idx="0">
                  <c:v>IU, nA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Panel!$E$10:$E$73</c:f>
              <c:numCache/>
            </c:numRef>
          </c:yVal>
          <c:smooth val="0"/>
        </c:ser>
        <c:axId val="35367750"/>
        <c:axId val="49874295"/>
      </c:scatterChart>
      <c:valAx>
        <c:axId val="3536775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crossBetween val="midCat"/>
        <c:dispUnits/>
      </c:valAx>
      <c:valAx>
        <c:axId val="4987429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dc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nA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5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35"/>
          <c:w val="0.926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201</c:v>
                </c:pt>
                <c:pt idx="1">
                  <c:v>196</c:v>
                </c:pt>
                <c:pt idx="2">
                  <c:v>198</c:v>
                </c:pt>
                <c:pt idx="3">
                  <c:v>196</c:v>
                </c:pt>
                <c:pt idx="4">
                  <c:v>193</c:v>
                </c:pt>
                <c:pt idx="5">
                  <c:v>199</c:v>
                </c:pt>
                <c:pt idx="6">
                  <c:v>196</c:v>
                </c:pt>
                <c:pt idx="7">
                  <c:v>193</c:v>
                </c:pt>
                <c:pt idx="8">
                  <c:v>201</c:v>
                </c:pt>
                <c:pt idx="9">
                  <c:v>196</c:v>
                </c:pt>
                <c:pt idx="10">
                  <c:v>201</c:v>
                </c:pt>
                <c:pt idx="11">
                  <c:v>199</c:v>
                </c:pt>
                <c:pt idx="12">
                  <c:v>198</c:v>
                </c:pt>
                <c:pt idx="13">
                  <c:v>192</c:v>
                </c:pt>
                <c:pt idx="14">
                  <c:v>196</c:v>
                </c:pt>
                <c:pt idx="15">
                  <c:v>200</c:v>
                </c:pt>
                <c:pt idx="16">
                  <c:v>203</c:v>
                </c:pt>
                <c:pt idx="17">
                  <c:v>208</c:v>
                </c:pt>
                <c:pt idx="18">
                  <c:v>204</c:v>
                </c:pt>
                <c:pt idx="19">
                  <c:v>202</c:v>
                </c:pt>
                <c:pt idx="20">
                  <c:v>204</c:v>
                </c:pt>
                <c:pt idx="21">
                  <c:v>201</c:v>
                </c:pt>
                <c:pt idx="22">
                  <c:v>201</c:v>
                </c:pt>
                <c:pt idx="23">
                  <c:v>204</c:v>
                </c:pt>
                <c:pt idx="24">
                  <c:v>201</c:v>
                </c:pt>
                <c:pt idx="25">
                  <c:v>199</c:v>
                </c:pt>
                <c:pt idx="26">
                  <c:v>206</c:v>
                </c:pt>
                <c:pt idx="27">
                  <c:v>199</c:v>
                </c:pt>
                <c:pt idx="28">
                  <c:v>205</c:v>
                </c:pt>
                <c:pt idx="29">
                  <c:v>199</c:v>
                </c:pt>
                <c:pt idx="30">
                  <c:v>199</c:v>
                </c:pt>
                <c:pt idx="31">
                  <c:v>202</c:v>
                </c:pt>
                <c:pt idx="32">
                  <c:v>194</c:v>
                </c:pt>
                <c:pt idx="33">
                  <c:v>200</c:v>
                </c:pt>
                <c:pt idx="34">
                  <c:v>191</c:v>
                </c:pt>
                <c:pt idx="35">
                  <c:v>194</c:v>
                </c:pt>
                <c:pt idx="36">
                  <c:v>197</c:v>
                </c:pt>
                <c:pt idx="37">
                  <c:v>198</c:v>
                </c:pt>
                <c:pt idx="38">
                  <c:v>197</c:v>
                </c:pt>
                <c:pt idx="39">
                  <c:v>199</c:v>
                </c:pt>
                <c:pt idx="40">
                  <c:v>195</c:v>
                </c:pt>
                <c:pt idx="41">
                  <c:v>202</c:v>
                </c:pt>
                <c:pt idx="42">
                  <c:v>196</c:v>
                </c:pt>
                <c:pt idx="43">
                  <c:v>195</c:v>
                </c:pt>
                <c:pt idx="44">
                  <c:v>197</c:v>
                </c:pt>
                <c:pt idx="45">
                  <c:v>196</c:v>
                </c:pt>
                <c:pt idx="46">
                  <c:v>194</c:v>
                </c:pt>
                <c:pt idx="47">
                  <c:v>199</c:v>
                </c:pt>
                <c:pt idx="48">
                  <c:v>199</c:v>
                </c:pt>
                <c:pt idx="49">
                  <c:v>200</c:v>
                </c:pt>
                <c:pt idx="50">
                  <c:v>196</c:v>
                </c:pt>
                <c:pt idx="51">
                  <c:v>197</c:v>
                </c:pt>
                <c:pt idx="52">
                  <c:v>194</c:v>
                </c:pt>
                <c:pt idx="53">
                  <c:v>196</c:v>
                </c:pt>
                <c:pt idx="54">
                  <c:v>191</c:v>
                </c:pt>
                <c:pt idx="55">
                  <c:v>198</c:v>
                </c:pt>
                <c:pt idx="56">
                  <c:v>196</c:v>
                </c:pt>
                <c:pt idx="57">
                  <c:v>192</c:v>
                </c:pt>
                <c:pt idx="58">
                  <c:v>199</c:v>
                </c:pt>
                <c:pt idx="59">
                  <c:v>200</c:v>
                </c:pt>
                <c:pt idx="60">
                  <c:v>191</c:v>
                </c:pt>
                <c:pt idx="61">
                  <c:v>194</c:v>
                </c:pt>
                <c:pt idx="62">
                  <c:v>195</c:v>
                </c:pt>
                <c:pt idx="63">
                  <c:v>195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190</c:v>
                </c:pt>
                <c:pt idx="1">
                  <c:v>191</c:v>
                </c:pt>
                <c:pt idx="2">
                  <c:v>193</c:v>
                </c:pt>
                <c:pt idx="3">
                  <c:v>195</c:v>
                </c:pt>
                <c:pt idx="4">
                  <c:v>192</c:v>
                </c:pt>
                <c:pt idx="5">
                  <c:v>195</c:v>
                </c:pt>
                <c:pt idx="6">
                  <c:v>197</c:v>
                </c:pt>
                <c:pt idx="7">
                  <c:v>190</c:v>
                </c:pt>
                <c:pt idx="8">
                  <c:v>197</c:v>
                </c:pt>
                <c:pt idx="9">
                  <c:v>192</c:v>
                </c:pt>
                <c:pt idx="10">
                  <c:v>193</c:v>
                </c:pt>
                <c:pt idx="11">
                  <c:v>202</c:v>
                </c:pt>
                <c:pt idx="12">
                  <c:v>191</c:v>
                </c:pt>
                <c:pt idx="13">
                  <c:v>196</c:v>
                </c:pt>
                <c:pt idx="14">
                  <c:v>192</c:v>
                </c:pt>
                <c:pt idx="15">
                  <c:v>195</c:v>
                </c:pt>
                <c:pt idx="16">
                  <c:v>199</c:v>
                </c:pt>
                <c:pt idx="17">
                  <c:v>199</c:v>
                </c:pt>
                <c:pt idx="18">
                  <c:v>198</c:v>
                </c:pt>
                <c:pt idx="19">
                  <c:v>205</c:v>
                </c:pt>
                <c:pt idx="20">
                  <c:v>198</c:v>
                </c:pt>
                <c:pt idx="21">
                  <c:v>198</c:v>
                </c:pt>
                <c:pt idx="22">
                  <c:v>204</c:v>
                </c:pt>
                <c:pt idx="23">
                  <c:v>197</c:v>
                </c:pt>
                <c:pt idx="24">
                  <c:v>202</c:v>
                </c:pt>
                <c:pt idx="25">
                  <c:v>205</c:v>
                </c:pt>
                <c:pt idx="26">
                  <c:v>202</c:v>
                </c:pt>
                <c:pt idx="27">
                  <c:v>190</c:v>
                </c:pt>
                <c:pt idx="28">
                  <c:v>202</c:v>
                </c:pt>
                <c:pt idx="29">
                  <c:v>200</c:v>
                </c:pt>
                <c:pt idx="30">
                  <c:v>198</c:v>
                </c:pt>
                <c:pt idx="31">
                  <c:v>204</c:v>
                </c:pt>
                <c:pt idx="32">
                  <c:v>198</c:v>
                </c:pt>
                <c:pt idx="33">
                  <c:v>191</c:v>
                </c:pt>
                <c:pt idx="34">
                  <c:v>195</c:v>
                </c:pt>
                <c:pt idx="35">
                  <c:v>196</c:v>
                </c:pt>
                <c:pt idx="36">
                  <c:v>199</c:v>
                </c:pt>
                <c:pt idx="37">
                  <c:v>203</c:v>
                </c:pt>
                <c:pt idx="38">
                  <c:v>195</c:v>
                </c:pt>
                <c:pt idx="39">
                  <c:v>190</c:v>
                </c:pt>
                <c:pt idx="40">
                  <c:v>200</c:v>
                </c:pt>
                <c:pt idx="41">
                  <c:v>197</c:v>
                </c:pt>
                <c:pt idx="42">
                  <c:v>196</c:v>
                </c:pt>
                <c:pt idx="43">
                  <c:v>191</c:v>
                </c:pt>
                <c:pt idx="44">
                  <c:v>198</c:v>
                </c:pt>
                <c:pt idx="45">
                  <c:v>187</c:v>
                </c:pt>
                <c:pt idx="46">
                  <c:v>193</c:v>
                </c:pt>
                <c:pt idx="47">
                  <c:v>201</c:v>
                </c:pt>
                <c:pt idx="48">
                  <c:v>200</c:v>
                </c:pt>
                <c:pt idx="49">
                  <c:v>201</c:v>
                </c:pt>
                <c:pt idx="50">
                  <c:v>188</c:v>
                </c:pt>
                <c:pt idx="51">
                  <c:v>199</c:v>
                </c:pt>
                <c:pt idx="52">
                  <c:v>197</c:v>
                </c:pt>
                <c:pt idx="53">
                  <c:v>201</c:v>
                </c:pt>
                <c:pt idx="54">
                  <c:v>202</c:v>
                </c:pt>
                <c:pt idx="55">
                  <c:v>190</c:v>
                </c:pt>
                <c:pt idx="56">
                  <c:v>204</c:v>
                </c:pt>
                <c:pt idx="57">
                  <c:v>204</c:v>
                </c:pt>
                <c:pt idx="58">
                  <c:v>201</c:v>
                </c:pt>
                <c:pt idx="59">
                  <c:v>187</c:v>
                </c:pt>
                <c:pt idx="60">
                  <c:v>205</c:v>
                </c:pt>
                <c:pt idx="62">
                  <c:v>195</c:v>
                </c:pt>
                <c:pt idx="63">
                  <c:v>202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202</c:v>
                </c:pt>
                <c:pt idx="1">
                  <c:v>202</c:v>
                </c:pt>
                <c:pt idx="2">
                  <c:v>204</c:v>
                </c:pt>
                <c:pt idx="3">
                  <c:v>199</c:v>
                </c:pt>
                <c:pt idx="4">
                  <c:v>206</c:v>
                </c:pt>
                <c:pt idx="5">
                  <c:v>202</c:v>
                </c:pt>
                <c:pt idx="6">
                  <c:v>204</c:v>
                </c:pt>
                <c:pt idx="7">
                  <c:v>203</c:v>
                </c:pt>
                <c:pt idx="8">
                  <c:v>201</c:v>
                </c:pt>
                <c:pt idx="9">
                  <c:v>202</c:v>
                </c:pt>
                <c:pt idx="10">
                  <c:v>209</c:v>
                </c:pt>
                <c:pt idx="11">
                  <c:v>202</c:v>
                </c:pt>
                <c:pt idx="12">
                  <c:v>207</c:v>
                </c:pt>
                <c:pt idx="13">
                  <c:v>202</c:v>
                </c:pt>
                <c:pt idx="14">
                  <c:v>199</c:v>
                </c:pt>
                <c:pt idx="15">
                  <c:v>208</c:v>
                </c:pt>
                <c:pt idx="16">
                  <c:v>203</c:v>
                </c:pt>
                <c:pt idx="17">
                  <c:v>209</c:v>
                </c:pt>
                <c:pt idx="18">
                  <c:v>209</c:v>
                </c:pt>
                <c:pt idx="19">
                  <c:v>211</c:v>
                </c:pt>
                <c:pt idx="20">
                  <c:v>213</c:v>
                </c:pt>
                <c:pt idx="21">
                  <c:v>209</c:v>
                </c:pt>
                <c:pt idx="22">
                  <c:v>209</c:v>
                </c:pt>
                <c:pt idx="23">
                  <c:v>206</c:v>
                </c:pt>
                <c:pt idx="24">
                  <c:v>206</c:v>
                </c:pt>
                <c:pt idx="25">
                  <c:v>203</c:v>
                </c:pt>
                <c:pt idx="26">
                  <c:v>205</c:v>
                </c:pt>
                <c:pt idx="27">
                  <c:v>209</c:v>
                </c:pt>
                <c:pt idx="28">
                  <c:v>211</c:v>
                </c:pt>
                <c:pt idx="29">
                  <c:v>206</c:v>
                </c:pt>
                <c:pt idx="30">
                  <c:v>207</c:v>
                </c:pt>
                <c:pt idx="31">
                  <c:v>211</c:v>
                </c:pt>
                <c:pt idx="32">
                  <c:v>202</c:v>
                </c:pt>
                <c:pt idx="33">
                  <c:v>204</c:v>
                </c:pt>
                <c:pt idx="34">
                  <c:v>204</c:v>
                </c:pt>
                <c:pt idx="35">
                  <c:v>206</c:v>
                </c:pt>
                <c:pt idx="36">
                  <c:v>205</c:v>
                </c:pt>
                <c:pt idx="37">
                  <c:v>205</c:v>
                </c:pt>
                <c:pt idx="38">
                  <c:v>202</c:v>
                </c:pt>
                <c:pt idx="39">
                  <c:v>200</c:v>
                </c:pt>
                <c:pt idx="40">
                  <c:v>199</c:v>
                </c:pt>
                <c:pt idx="41">
                  <c:v>204</c:v>
                </c:pt>
                <c:pt idx="42">
                  <c:v>203</c:v>
                </c:pt>
                <c:pt idx="43">
                  <c:v>204</c:v>
                </c:pt>
                <c:pt idx="44">
                  <c:v>203</c:v>
                </c:pt>
                <c:pt idx="45">
                  <c:v>201</c:v>
                </c:pt>
                <c:pt idx="46">
                  <c:v>204</c:v>
                </c:pt>
                <c:pt idx="47">
                  <c:v>204</c:v>
                </c:pt>
                <c:pt idx="48">
                  <c:v>207</c:v>
                </c:pt>
                <c:pt idx="49">
                  <c:v>209</c:v>
                </c:pt>
                <c:pt idx="50">
                  <c:v>207</c:v>
                </c:pt>
                <c:pt idx="51">
                  <c:v>208</c:v>
                </c:pt>
                <c:pt idx="52">
                  <c:v>206</c:v>
                </c:pt>
                <c:pt idx="53">
                  <c:v>203</c:v>
                </c:pt>
                <c:pt idx="54">
                  <c:v>204</c:v>
                </c:pt>
                <c:pt idx="55">
                  <c:v>203</c:v>
                </c:pt>
                <c:pt idx="56">
                  <c:v>206</c:v>
                </c:pt>
                <c:pt idx="57">
                  <c:v>206</c:v>
                </c:pt>
                <c:pt idx="58">
                  <c:v>202</c:v>
                </c:pt>
                <c:pt idx="59">
                  <c:v>205</c:v>
                </c:pt>
                <c:pt idx="60">
                  <c:v>200</c:v>
                </c:pt>
                <c:pt idx="61">
                  <c:v>201</c:v>
                </c:pt>
                <c:pt idx="62">
                  <c:v>205</c:v>
                </c:pt>
                <c:pt idx="63">
                  <c:v>202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186</c:v>
                </c:pt>
                <c:pt idx="1">
                  <c:v>185</c:v>
                </c:pt>
                <c:pt idx="2">
                  <c:v>180</c:v>
                </c:pt>
                <c:pt idx="3">
                  <c:v>184</c:v>
                </c:pt>
                <c:pt idx="4">
                  <c:v>191</c:v>
                </c:pt>
                <c:pt idx="5">
                  <c:v>187</c:v>
                </c:pt>
                <c:pt idx="6">
                  <c:v>184</c:v>
                </c:pt>
                <c:pt idx="7">
                  <c:v>194</c:v>
                </c:pt>
                <c:pt idx="8">
                  <c:v>182</c:v>
                </c:pt>
                <c:pt idx="9">
                  <c:v>183</c:v>
                </c:pt>
                <c:pt idx="10">
                  <c:v>191</c:v>
                </c:pt>
                <c:pt idx="11">
                  <c:v>185</c:v>
                </c:pt>
                <c:pt idx="12">
                  <c:v>185</c:v>
                </c:pt>
                <c:pt idx="13">
                  <c:v>190</c:v>
                </c:pt>
                <c:pt idx="14">
                  <c:v>191</c:v>
                </c:pt>
                <c:pt idx="15">
                  <c:v>191</c:v>
                </c:pt>
                <c:pt idx="16">
                  <c:v>194</c:v>
                </c:pt>
                <c:pt idx="17">
                  <c:v>194</c:v>
                </c:pt>
                <c:pt idx="18">
                  <c:v>198</c:v>
                </c:pt>
                <c:pt idx="19">
                  <c:v>191</c:v>
                </c:pt>
                <c:pt idx="20">
                  <c:v>198</c:v>
                </c:pt>
                <c:pt idx="21">
                  <c:v>192</c:v>
                </c:pt>
                <c:pt idx="22">
                  <c:v>197</c:v>
                </c:pt>
                <c:pt idx="23">
                  <c:v>193</c:v>
                </c:pt>
                <c:pt idx="24">
                  <c:v>193</c:v>
                </c:pt>
                <c:pt idx="25">
                  <c:v>192</c:v>
                </c:pt>
                <c:pt idx="26">
                  <c:v>198</c:v>
                </c:pt>
                <c:pt idx="27">
                  <c:v>190</c:v>
                </c:pt>
                <c:pt idx="28">
                  <c:v>196</c:v>
                </c:pt>
                <c:pt idx="29">
                  <c:v>199</c:v>
                </c:pt>
                <c:pt idx="30">
                  <c:v>196</c:v>
                </c:pt>
                <c:pt idx="31">
                  <c:v>193</c:v>
                </c:pt>
                <c:pt idx="32">
                  <c:v>180</c:v>
                </c:pt>
                <c:pt idx="33">
                  <c:v>193</c:v>
                </c:pt>
                <c:pt idx="35">
                  <c:v>190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186</c:v>
                </c:pt>
                <c:pt idx="40">
                  <c:v>190</c:v>
                </c:pt>
                <c:pt idx="41">
                  <c:v>192</c:v>
                </c:pt>
                <c:pt idx="42">
                  <c:v>190</c:v>
                </c:pt>
                <c:pt idx="43">
                  <c:v>187</c:v>
                </c:pt>
                <c:pt idx="44">
                  <c:v>190</c:v>
                </c:pt>
                <c:pt idx="45">
                  <c:v>186</c:v>
                </c:pt>
                <c:pt idx="46">
                  <c:v>191</c:v>
                </c:pt>
                <c:pt idx="47">
                  <c:v>193</c:v>
                </c:pt>
                <c:pt idx="48">
                  <c:v>196</c:v>
                </c:pt>
                <c:pt idx="49">
                  <c:v>192</c:v>
                </c:pt>
                <c:pt idx="50">
                  <c:v>193</c:v>
                </c:pt>
                <c:pt idx="51">
                  <c:v>196</c:v>
                </c:pt>
                <c:pt idx="52">
                  <c:v>195</c:v>
                </c:pt>
                <c:pt idx="53">
                  <c:v>191</c:v>
                </c:pt>
                <c:pt idx="54">
                  <c:v>194</c:v>
                </c:pt>
                <c:pt idx="55">
                  <c:v>192</c:v>
                </c:pt>
                <c:pt idx="56">
                  <c:v>193</c:v>
                </c:pt>
                <c:pt idx="57">
                  <c:v>192</c:v>
                </c:pt>
                <c:pt idx="58">
                  <c:v>196</c:v>
                </c:pt>
                <c:pt idx="59">
                  <c:v>190</c:v>
                </c:pt>
                <c:pt idx="60">
                  <c:v>193</c:v>
                </c:pt>
                <c:pt idx="61">
                  <c:v>193</c:v>
                </c:pt>
                <c:pt idx="62">
                  <c:v>196</c:v>
                </c:pt>
                <c:pt idx="63">
                  <c:v>191</c:v>
                </c:pt>
              </c:numCache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3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08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FM_Hd_01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125"/>
          <c:w val="0.7827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2465722"/>
        <c:axId val="2429451"/>
      </c:scatterChart>
      <c:valAx>
        <c:axId val="5246572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crossBetween val="midCat"/>
        <c:dispUnits/>
      </c:valAx>
      <c:valAx>
        <c:axId val="2429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9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037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'[1]Modul'!$J$9</c:f>
              <c:strCache>
                <c:ptCount val="1"/>
                <c:pt idx="0">
                  <c:v>AL-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'[1]Modul'!$I$10:$I$64</c:f>
              <c:numCache>
                <c:ptCount val="5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86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166</c:v>
                </c:pt>
                <c:pt idx="36">
                  <c:v>166.5</c:v>
                </c:pt>
                <c:pt idx="37">
                  <c:v>167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185</c:v>
                </c:pt>
                <c:pt idx="42">
                  <c:v>190</c:v>
                </c:pt>
                <c:pt idx="43">
                  <c:v>195</c:v>
                </c:pt>
                <c:pt idx="44">
                  <c:v>200</c:v>
                </c:pt>
                <c:pt idx="45">
                  <c:v>205</c:v>
                </c:pt>
                <c:pt idx="46">
                  <c:v>210</c:v>
                </c:pt>
                <c:pt idx="47">
                  <c:v>215</c:v>
                </c:pt>
                <c:pt idx="48">
                  <c:v>220</c:v>
                </c:pt>
                <c:pt idx="49">
                  <c:v>225</c:v>
                </c:pt>
                <c:pt idx="50">
                  <c:v>230</c:v>
                </c:pt>
                <c:pt idx="51">
                  <c:v>235</c:v>
                </c:pt>
                <c:pt idx="52">
                  <c:v>240</c:v>
                </c:pt>
                <c:pt idx="53">
                  <c:v>245</c:v>
                </c:pt>
                <c:pt idx="54">
                  <c:v>247</c:v>
                </c:pt>
              </c:numCache>
            </c:numRef>
          </c:xVal>
          <c:yVal>
            <c:numRef>
              <c:f>'[1]Modul'!$J$10:$J$64</c:f>
              <c:numCache>
                <c:ptCount val="55"/>
              </c:numCache>
            </c:numRef>
          </c:yVal>
          <c:smooth val="0"/>
        </c:ser>
        <c:ser>
          <c:idx val="1"/>
          <c:order val="1"/>
          <c:tx>
            <c:strRef>
              <c:f>'[1]Modul'!$K$9</c:f>
              <c:strCache>
                <c:ptCount val="1"/>
                <c:pt idx="0">
                  <c:v>AL-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'[1]Modul'!$I$10:$I$64</c:f>
              <c:numCache>
                <c:ptCount val="5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86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166</c:v>
                </c:pt>
                <c:pt idx="36">
                  <c:v>166.5</c:v>
                </c:pt>
                <c:pt idx="37">
                  <c:v>167</c:v>
                </c:pt>
                <c:pt idx="38">
                  <c:v>170</c:v>
                </c:pt>
                <c:pt idx="39">
                  <c:v>175</c:v>
                </c:pt>
                <c:pt idx="40">
                  <c:v>180</c:v>
                </c:pt>
                <c:pt idx="41">
                  <c:v>185</c:v>
                </c:pt>
                <c:pt idx="42">
                  <c:v>190</c:v>
                </c:pt>
                <c:pt idx="43">
                  <c:v>195</c:v>
                </c:pt>
                <c:pt idx="44">
                  <c:v>200</c:v>
                </c:pt>
                <c:pt idx="45">
                  <c:v>205</c:v>
                </c:pt>
                <c:pt idx="46">
                  <c:v>210</c:v>
                </c:pt>
                <c:pt idx="47">
                  <c:v>215</c:v>
                </c:pt>
                <c:pt idx="48">
                  <c:v>220</c:v>
                </c:pt>
                <c:pt idx="49">
                  <c:v>225</c:v>
                </c:pt>
                <c:pt idx="50">
                  <c:v>230</c:v>
                </c:pt>
                <c:pt idx="51">
                  <c:v>235</c:v>
                </c:pt>
                <c:pt idx="52">
                  <c:v>240</c:v>
                </c:pt>
                <c:pt idx="53">
                  <c:v>245</c:v>
                </c:pt>
                <c:pt idx="54">
                  <c:v>247</c:v>
                </c:pt>
              </c:numCache>
            </c:numRef>
          </c:xVal>
          <c:yVal>
            <c:numRef>
              <c:f>'[1]Modul'!$K$10:$K$64</c:f>
              <c:numCache>
                <c:ptCount val="55"/>
              </c:numCache>
            </c:numRef>
          </c:yVal>
          <c:smooth val="0"/>
        </c:ser>
        <c:ser>
          <c:idx val="2"/>
          <c:order val="2"/>
          <c:tx>
            <c:v>BL-04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Lit>
              <c:ptCount val="55"/>
              <c:pt idx="0">
                <c:v>5</c:v>
              </c:pt>
              <c:pt idx="1">
                <c:v>6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86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120</c:v>
              </c:pt>
              <c:pt idx="26">
                <c:v>125</c:v>
              </c:pt>
              <c:pt idx="27">
                <c:v>130</c:v>
              </c:pt>
              <c:pt idx="28">
                <c:v>135</c:v>
              </c:pt>
              <c:pt idx="29">
                <c:v>140</c:v>
              </c:pt>
              <c:pt idx="30">
                <c:v>145</c:v>
              </c:pt>
              <c:pt idx="31">
                <c:v>150</c:v>
              </c:pt>
              <c:pt idx="32">
                <c:v>155</c:v>
              </c:pt>
              <c:pt idx="33">
                <c:v>160</c:v>
              </c:pt>
              <c:pt idx="34">
                <c:v>165</c:v>
              </c:pt>
              <c:pt idx="35">
                <c:v>166</c:v>
              </c:pt>
              <c:pt idx="36">
                <c:v>166.5</c:v>
              </c:pt>
              <c:pt idx="37">
                <c:v>167</c:v>
              </c:pt>
              <c:pt idx="38">
                <c:v>170</c:v>
              </c:pt>
              <c:pt idx="39">
                <c:v>175</c:v>
              </c:pt>
              <c:pt idx="40">
                <c:v>180</c:v>
              </c:pt>
              <c:pt idx="41">
                <c:v>185</c:v>
              </c:pt>
              <c:pt idx="42">
                <c:v>190</c:v>
              </c:pt>
              <c:pt idx="43">
                <c:v>195</c:v>
              </c:pt>
              <c:pt idx="44">
                <c:v>200</c:v>
              </c:pt>
              <c:pt idx="45">
                <c:v>205</c:v>
              </c:pt>
              <c:pt idx="46">
                <c:v>210</c:v>
              </c:pt>
              <c:pt idx="47">
                <c:v>215</c:v>
              </c:pt>
              <c:pt idx="48">
                <c:v>220</c:v>
              </c:pt>
              <c:pt idx="49">
                <c:v>225</c:v>
              </c:pt>
              <c:pt idx="50">
                <c:v>230</c:v>
              </c:pt>
              <c:pt idx="51">
                <c:v>235</c:v>
              </c:pt>
              <c:pt idx="52">
                <c:v>240</c:v>
              </c:pt>
              <c:pt idx="53">
                <c:v>245</c:v>
              </c:pt>
              <c:pt idx="54">
                <c:v>247</c:v>
              </c:pt>
            </c:numLit>
          </c:xVal>
          <c:yVal>
            <c:numLit>
              <c:ptCount val="55"/>
            </c:numLit>
          </c:yVal>
          <c:smooth val="0"/>
        </c:ser>
        <c:ser>
          <c:idx val="3"/>
          <c:order val="3"/>
          <c:tx>
            <c:v>BL-22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Lit>
              <c:ptCount val="55"/>
              <c:pt idx="0">
                <c:v>5</c:v>
              </c:pt>
              <c:pt idx="1">
                <c:v>6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86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120</c:v>
              </c:pt>
              <c:pt idx="26">
                <c:v>125</c:v>
              </c:pt>
              <c:pt idx="27">
                <c:v>130</c:v>
              </c:pt>
              <c:pt idx="28">
                <c:v>135</c:v>
              </c:pt>
              <c:pt idx="29">
                <c:v>140</c:v>
              </c:pt>
              <c:pt idx="30">
                <c:v>145</c:v>
              </c:pt>
              <c:pt idx="31">
                <c:v>150</c:v>
              </c:pt>
              <c:pt idx="32">
                <c:v>155</c:v>
              </c:pt>
              <c:pt idx="33">
                <c:v>160</c:v>
              </c:pt>
              <c:pt idx="34">
                <c:v>165</c:v>
              </c:pt>
              <c:pt idx="35">
                <c:v>166</c:v>
              </c:pt>
              <c:pt idx="36">
                <c:v>166.5</c:v>
              </c:pt>
              <c:pt idx="37">
                <c:v>167</c:v>
              </c:pt>
              <c:pt idx="38">
                <c:v>170</c:v>
              </c:pt>
              <c:pt idx="39">
                <c:v>175</c:v>
              </c:pt>
              <c:pt idx="40">
                <c:v>180</c:v>
              </c:pt>
              <c:pt idx="41">
                <c:v>185</c:v>
              </c:pt>
              <c:pt idx="42">
                <c:v>190</c:v>
              </c:pt>
              <c:pt idx="43">
                <c:v>195</c:v>
              </c:pt>
              <c:pt idx="44">
                <c:v>200</c:v>
              </c:pt>
              <c:pt idx="45">
                <c:v>205</c:v>
              </c:pt>
              <c:pt idx="46">
                <c:v>210</c:v>
              </c:pt>
              <c:pt idx="47">
                <c:v>215</c:v>
              </c:pt>
              <c:pt idx="48">
                <c:v>220</c:v>
              </c:pt>
              <c:pt idx="49">
                <c:v>225</c:v>
              </c:pt>
              <c:pt idx="50">
                <c:v>230</c:v>
              </c:pt>
              <c:pt idx="51">
                <c:v>235</c:v>
              </c:pt>
              <c:pt idx="52">
                <c:v>240</c:v>
              </c:pt>
              <c:pt idx="53">
                <c:v>245</c:v>
              </c:pt>
              <c:pt idx="54">
                <c:v>247</c:v>
              </c:pt>
            </c:numLit>
          </c:xVal>
          <c:yVal>
            <c:numLit>
              <c:ptCount val="55"/>
            </c:numLit>
          </c:yVal>
          <c:smooth val="0"/>
        </c:ser>
        <c:axId val="21865060"/>
        <c:axId val="62567813"/>
      </c:scatterChart>
      <c:valAx>
        <c:axId val="2186506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crossBetween val="midCat"/>
        <c:dispUnits/>
      </c:valAx>
      <c:valAx>
        <c:axId val="62567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9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0.53</cdr:x>
      <cdr:y>0.57125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12382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8</xdr:col>
      <xdr:colOff>428625</xdr:colOff>
      <xdr:row>100</xdr:row>
      <xdr:rowOff>114300</xdr:rowOff>
    </xdr:to>
    <xdr:graphicFrame>
      <xdr:nvGraphicFramePr>
        <xdr:cNvPr id="1" name="Chart 8"/>
        <xdr:cNvGraphicFramePr/>
      </xdr:nvGraphicFramePr>
      <xdr:xfrm>
        <a:off x="0" y="14125575"/>
        <a:ext cx="4543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85</xdr:row>
      <xdr:rowOff>57150</xdr:rowOff>
    </xdr:from>
    <xdr:to>
      <xdr:col>16</xdr:col>
      <xdr:colOff>590550</xdr:colOff>
      <xdr:row>100</xdr:row>
      <xdr:rowOff>114300</xdr:rowOff>
    </xdr:to>
    <xdr:graphicFrame>
      <xdr:nvGraphicFramePr>
        <xdr:cNvPr id="2" name="Chart 9"/>
        <xdr:cNvGraphicFramePr/>
      </xdr:nvGraphicFramePr>
      <xdr:xfrm>
        <a:off x="4533900" y="14125575"/>
        <a:ext cx="42862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8</xdr:col>
      <xdr:colOff>438150</xdr:colOff>
      <xdr:row>115</xdr:row>
      <xdr:rowOff>28575</xdr:rowOff>
    </xdr:to>
    <xdr:graphicFrame>
      <xdr:nvGraphicFramePr>
        <xdr:cNvPr id="3" name="Chart 10"/>
        <xdr:cNvGraphicFramePr/>
      </xdr:nvGraphicFramePr>
      <xdr:xfrm>
        <a:off x="0" y="16611600"/>
        <a:ext cx="45529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428625</xdr:colOff>
      <xdr:row>100</xdr:row>
      <xdr:rowOff>114300</xdr:rowOff>
    </xdr:from>
    <xdr:to>
      <xdr:col>16</xdr:col>
      <xdr:colOff>590550</xdr:colOff>
      <xdr:row>115</xdr:row>
      <xdr:rowOff>19050</xdr:rowOff>
    </xdr:to>
    <xdr:graphicFrame>
      <xdr:nvGraphicFramePr>
        <xdr:cNvPr id="4" name="Chart 11"/>
        <xdr:cNvGraphicFramePr/>
      </xdr:nvGraphicFramePr>
      <xdr:xfrm>
        <a:off x="4543425" y="16611600"/>
        <a:ext cx="42767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1" name="Chart 1"/>
        <xdr:cNvGraphicFramePr/>
      </xdr:nvGraphicFramePr>
      <xdr:xfrm>
        <a:off x="0" y="13554075"/>
        <a:ext cx="5048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82</xdr:row>
      <xdr:rowOff>85725</xdr:rowOff>
    </xdr:from>
    <xdr:to>
      <xdr:col>16</xdr:col>
      <xdr:colOff>476250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5343525" y="13554075"/>
        <a:ext cx="7324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4\FM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1">
        <row r="9">
          <cell r="J9" t="str">
            <v>AL-</v>
          </cell>
          <cell r="K9" t="str">
            <v>AL-</v>
          </cell>
        </row>
        <row r="10">
          <cell r="I10">
            <v>5</v>
          </cell>
        </row>
        <row r="11">
          <cell r="I11">
            <v>6</v>
          </cell>
        </row>
        <row r="12">
          <cell r="I12">
            <v>10</v>
          </cell>
        </row>
        <row r="13">
          <cell r="I13">
            <v>15</v>
          </cell>
        </row>
        <row r="14">
          <cell r="I14">
            <v>20</v>
          </cell>
        </row>
        <row r="15">
          <cell r="I15">
            <v>25</v>
          </cell>
        </row>
        <row r="16">
          <cell r="I16">
            <v>30</v>
          </cell>
        </row>
        <row r="17">
          <cell r="I17">
            <v>35</v>
          </cell>
        </row>
        <row r="18">
          <cell r="I18">
            <v>40</v>
          </cell>
        </row>
        <row r="19">
          <cell r="I19">
            <v>45</v>
          </cell>
        </row>
        <row r="20">
          <cell r="I20">
            <v>50</v>
          </cell>
        </row>
        <row r="21">
          <cell r="I21">
            <v>55</v>
          </cell>
        </row>
        <row r="22">
          <cell r="I22">
            <v>60</v>
          </cell>
        </row>
        <row r="23">
          <cell r="I23">
            <v>65</v>
          </cell>
        </row>
        <row r="24">
          <cell r="I24">
            <v>70</v>
          </cell>
        </row>
        <row r="25">
          <cell r="I25">
            <v>75</v>
          </cell>
        </row>
        <row r="26">
          <cell r="I26">
            <v>80</v>
          </cell>
        </row>
        <row r="27">
          <cell r="I27">
            <v>85</v>
          </cell>
        </row>
        <row r="28">
          <cell r="I28">
            <v>86</v>
          </cell>
        </row>
        <row r="29">
          <cell r="I29">
            <v>90</v>
          </cell>
        </row>
        <row r="30">
          <cell r="I30">
            <v>95</v>
          </cell>
        </row>
        <row r="31">
          <cell r="I31">
            <v>100</v>
          </cell>
        </row>
        <row r="32">
          <cell r="I32">
            <v>105</v>
          </cell>
        </row>
        <row r="33">
          <cell r="I33">
            <v>110</v>
          </cell>
        </row>
        <row r="34">
          <cell r="I34">
            <v>115</v>
          </cell>
        </row>
        <row r="35">
          <cell r="I35">
            <v>120</v>
          </cell>
        </row>
        <row r="36">
          <cell r="I36">
            <v>125</v>
          </cell>
        </row>
        <row r="37">
          <cell r="I37">
            <v>130</v>
          </cell>
        </row>
        <row r="38">
          <cell r="I38">
            <v>135</v>
          </cell>
        </row>
        <row r="39">
          <cell r="I39">
            <v>140</v>
          </cell>
        </row>
        <row r="40">
          <cell r="I40">
            <v>145</v>
          </cell>
        </row>
        <row r="41">
          <cell r="I41">
            <v>150</v>
          </cell>
        </row>
        <row r="42">
          <cell r="I42">
            <v>155</v>
          </cell>
        </row>
        <row r="43">
          <cell r="I43">
            <v>160</v>
          </cell>
        </row>
        <row r="44">
          <cell r="I44">
            <v>165</v>
          </cell>
        </row>
        <row r="45">
          <cell r="I45">
            <v>166</v>
          </cell>
        </row>
        <row r="46">
          <cell r="I46">
            <v>166.5</v>
          </cell>
        </row>
        <row r="47">
          <cell r="I47">
            <v>167</v>
          </cell>
        </row>
        <row r="48">
          <cell r="I48">
            <v>170</v>
          </cell>
        </row>
        <row r="49">
          <cell r="I49">
            <v>175</v>
          </cell>
        </row>
        <row r="50">
          <cell r="I50">
            <v>180</v>
          </cell>
        </row>
        <row r="51">
          <cell r="I51">
            <v>185</v>
          </cell>
        </row>
        <row r="52">
          <cell r="I52">
            <v>190</v>
          </cell>
        </row>
        <row r="53">
          <cell r="I53">
            <v>195</v>
          </cell>
        </row>
        <row r="54">
          <cell r="I54">
            <v>200</v>
          </cell>
        </row>
        <row r="55">
          <cell r="I55">
            <v>205</v>
          </cell>
        </row>
        <row r="56">
          <cell r="I56">
            <v>210</v>
          </cell>
        </row>
        <row r="57">
          <cell r="I57">
            <v>215</v>
          </cell>
        </row>
        <row r="58">
          <cell r="I58">
            <v>220</v>
          </cell>
        </row>
        <row r="59">
          <cell r="I59">
            <v>225</v>
          </cell>
        </row>
        <row r="60">
          <cell r="I60">
            <v>230</v>
          </cell>
        </row>
        <row r="61">
          <cell r="I61">
            <v>235</v>
          </cell>
        </row>
        <row r="62">
          <cell r="I62">
            <v>240</v>
          </cell>
        </row>
        <row r="63">
          <cell r="I63">
            <v>245</v>
          </cell>
        </row>
        <row r="64">
          <cell r="I64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D3" sqref="D3:E3"/>
    </sheetView>
  </sheetViews>
  <sheetFormatPr defaultColWidth="11.421875" defaultRowHeight="12.75"/>
  <cols>
    <col min="1" max="16" width="7.7109375" style="0" customWidth="1"/>
  </cols>
  <sheetData>
    <row r="1" spans="4:7" ht="15.75">
      <c r="D1" s="1" t="s">
        <v>0</v>
      </c>
      <c r="E1" s="2">
        <v>0.3826</v>
      </c>
      <c r="F1" s="2"/>
      <c r="G1" s="2"/>
    </row>
    <row r="2" spans="4:7" ht="12.75">
      <c r="D2" s="1" t="s">
        <v>22</v>
      </c>
      <c r="E2" s="17">
        <v>80.8</v>
      </c>
      <c r="F2" s="4"/>
      <c r="G2" s="4"/>
    </row>
    <row r="3" spans="4:5" ht="13.5">
      <c r="D3" s="203" t="s">
        <v>1</v>
      </c>
      <c r="E3" s="203"/>
    </row>
    <row r="4" spans="4:5" ht="12.75">
      <c r="D4" s="4"/>
      <c r="E4" s="4"/>
    </row>
    <row r="6" spans="1:16" ht="13.5" thickBot="1">
      <c r="A6" s="18" t="s">
        <v>18</v>
      </c>
      <c r="B6" s="204" t="s">
        <v>26</v>
      </c>
      <c r="C6" s="205"/>
      <c r="D6" s="3"/>
      <c r="E6" s="3"/>
      <c r="F6" s="3"/>
      <c r="G6" s="3"/>
      <c r="H6" s="3"/>
      <c r="N6" s="210" t="s">
        <v>26</v>
      </c>
      <c r="O6" s="211"/>
      <c r="P6" s="60" t="s">
        <v>18</v>
      </c>
    </row>
    <row r="7" spans="1:16" ht="14.25" thickBot="1" thickTop="1">
      <c r="A7" s="19" t="s">
        <v>14</v>
      </c>
      <c r="B7" s="206" t="s">
        <v>16</v>
      </c>
      <c r="C7" s="207"/>
      <c r="D7" s="207"/>
      <c r="E7" s="207"/>
      <c r="F7" s="207"/>
      <c r="G7" s="207"/>
      <c r="H7" s="208"/>
      <c r="I7" s="206" t="s">
        <v>27</v>
      </c>
      <c r="J7" s="207"/>
      <c r="K7" s="207"/>
      <c r="L7" s="207"/>
      <c r="M7" s="207"/>
      <c r="N7" s="207"/>
      <c r="O7" s="209"/>
      <c r="P7" s="185" t="s">
        <v>14</v>
      </c>
    </row>
    <row r="8" spans="1:16" ht="13.5" thickBot="1">
      <c r="A8" s="20" t="s">
        <v>15</v>
      </c>
      <c r="B8" s="12"/>
      <c r="C8" s="12">
        <v>38142</v>
      </c>
      <c r="D8" s="6"/>
      <c r="E8" s="7"/>
      <c r="F8" s="12">
        <v>38142</v>
      </c>
      <c r="G8" s="6"/>
      <c r="H8" s="8"/>
      <c r="I8" s="12"/>
      <c r="J8" s="12">
        <v>38147</v>
      </c>
      <c r="K8" s="6"/>
      <c r="L8" s="7"/>
      <c r="M8" s="12">
        <v>38147</v>
      </c>
      <c r="N8" s="6"/>
      <c r="O8" s="196"/>
      <c r="P8" s="186" t="s">
        <v>15</v>
      </c>
    </row>
    <row r="9" spans="1:16" ht="14.25" thickBot="1">
      <c r="A9" s="21" t="s">
        <v>2</v>
      </c>
      <c r="B9" s="9" t="s">
        <v>3</v>
      </c>
      <c r="C9" s="10" t="s">
        <v>5</v>
      </c>
      <c r="D9" s="10" t="s">
        <v>7</v>
      </c>
      <c r="E9" s="10" t="s">
        <v>4</v>
      </c>
      <c r="F9" s="10" t="s">
        <v>6</v>
      </c>
      <c r="G9" s="10" t="s">
        <v>8</v>
      </c>
      <c r="H9" s="11" t="s">
        <v>19</v>
      </c>
      <c r="I9" s="9" t="s">
        <v>3</v>
      </c>
      <c r="J9" s="10" t="s">
        <v>5</v>
      </c>
      <c r="K9" s="22" t="s">
        <v>7</v>
      </c>
      <c r="L9" s="23" t="s">
        <v>4</v>
      </c>
      <c r="M9" s="10" t="s">
        <v>6</v>
      </c>
      <c r="N9" s="10" t="s">
        <v>8</v>
      </c>
      <c r="O9" s="22" t="s">
        <v>19</v>
      </c>
      <c r="P9" s="187" t="s">
        <v>2</v>
      </c>
    </row>
    <row r="10" spans="1:16" ht="12.75">
      <c r="A10" s="24">
        <v>0</v>
      </c>
      <c r="B10" s="13">
        <v>3.5</v>
      </c>
      <c r="C10" s="15">
        <v>5.974</v>
      </c>
      <c r="D10" s="181">
        <f>$E$1*($E$2/C10)^2</f>
        <v>69.99020260656349</v>
      </c>
      <c r="E10" s="25">
        <v>20.1</v>
      </c>
      <c r="F10" s="15">
        <v>5.826</v>
      </c>
      <c r="G10" s="181">
        <f>$E$1*($E$2/F10)^2</f>
        <v>73.59134266659079</v>
      </c>
      <c r="H10" s="182"/>
      <c r="I10" s="61"/>
      <c r="J10" s="62">
        <v>5.901</v>
      </c>
      <c r="K10" s="65">
        <f>$E$1*($E$2/J10)^2</f>
        <v>71.73258109194295</v>
      </c>
      <c r="L10" s="61"/>
      <c r="M10" s="62">
        <v>5.957</v>
      </c>
      <c r="N10" s="65">
        <f>$E$1*($E$2/M10)^2</f>
        <v>70.39024665860467</v>
      </c>
      <c r="O10" s="197"/>
      <c r="P10" s="78">
        <v>0</v>
      </c>
    </row>
    <row r="11" spans="1:16" ht="12.75">
      <c r="A11" s="26">
        <v>1</v>
      </c>
      <c r="B11" s="14">
        <v>2.9</v>
      </c>
      <c r="C11" s="16">
        <v>5.965</v>
      </c>
      <c r="D11" s="181">
        <f aca="true" t="shared" si="0" ref="D11:D73">$E$1*($E$2/C11)^2</f>
        <v>70.20156456108525</v>
      </c>
      <c r="E11" s="27">
        <v>1.6</v>
      </c>
      <c r="F11" s="16">
        <v>5.515</v>
      </c>
      <c r="G11" s="181">
        <f aca="true" t="shared" si="1" ref="G11:G73">$E$1*($E$2/F11)^2</f>
        <v>82.12524036892708</v>
      </c>
      <c r="H11" s="183"/>
      <c r="I11" s="63"/>
      <c r="J11" s="64">
        <v>5.941</v>
      </c>
      <c r="K11" s="65">
        <f aca="true" t="shared" si="2" ref="K11:K73">$E$1*($E$2/J11)^2</f>
        <v>70.7699000900427</v>
      </c>
      <c r="L11" s="63"/>
      <c r="M11" s="64">
        <v>5.951</v>
      </c>
      <c r="N11" s="65">
        <f aca="true" t="shared" si="3" ref="N11:N73">$E$1*($E$2/M11)^2</f>
        <v>70.53225788006411</v>
      </c>
      <c r="O11" s="198"/>
      <c r="P11" s="188">
        <v>1</v>
      </c>
    </row>
    <row r="12" spans="1:16" ht="12.75">
      <c r="A12" s="26">
        <v>2</v>
      </c>
      <c r="B12" s="14">
        <v>1.9</v>
      </c>
      <c r="C12" s="16">
        <v>5.961</v>
      </c>
      <c r="D12" s="181">
        <f t="shared" si="0"/>
        <v>70.29581065158165</v>
      </c>
      <c r="E12" s="27">
        <v>1.6</v>
      </c>
      <c r="F12" s="16">
        <v>5.655</v>
      </c>
      <c r="G12" s="181">
        <f t="shared" si="1"/>
        <v>78.10925017257405</v>
      </c>
      <c r="H12" s="183"/>
      <c r="I12" s="63"/>
      <c r="J12" s="64">
        <v>5.941</v>
      </c>
      <c r="K12" s="65">
        <f t="shared" si="2"/>
        <v>70.7699000900427</v>
      </c>
      <c r="L12" s="63"/>
      <c r="M12" s="64">
        <v>5.973</v>
      </c>
      <c r="N12" s="65">
        <f t="shared" si="3"/>
        <v>70.01364009576102</v>
      </c>
      <c r="O12" s="198"/>
      <c r="P12" s="188">
        <v>2</v>
      </c>
    </row>
    <row r="13" spans="1:16" ht="12.75">
      <c r="A13" s="26">
        <v>3</v>
      </c>
      <c r="B13" s="14">
        <v>1.4</v>
      </c>
      <c r="C13" s="16">
        <v>5.961</v>
      </c>
      <c r="D13" s="181">
        <f t="shared" si="0"/>
        <v>70.29581065158165</v>
      </c>
      <c r="E13" s="27">
        <v>1.6</v>
      </c>
      <c r="F13" s="16">
        <v>5.873</v>
      </c>
      <c r="G13" s="181">
        <f t="shared" si="1"/>
        <v>72.41819326374431</v>
      </c>
      <c r="H13" s="183"/>
      <c r="I13" s="63"/>
      <c r="J13" s="64">
        <v>5.942</v>
      </c>
      <c r="K13" s="65">
        <f t="shared" si="2"/>
        <v>70.7460818655281</v>
      </c>
      <c r="L13" s="63"/>
      <c r="M13" s="64">
        <v>5.939</v>
      </c>
      <c r="N13" s="65">
        <f t="shared" si="3"/>
        <v>70.81757263843178</v>
      </c>
      <c r="O13" s="198"/>
      <c r="P13" s="188">
        <v>3</v>
      </c>
    </row>
    <row r="14" spans="1:16" ht="12.75">
      <c r="A14" s="26">
        <v>4</v>
      </c>
      <c r="B14" s="14">
        <v>1.4</v>
      </c>
      <c r="C14" s="16">
        <v>6.024</v>
      </c>
      <c r="D14" s="181">
        <f t="shared" si="0"/>
        <v>68.83316843295256</v>
      </c>
      <c r="E14" s="27">
        <v>1.6</v>
      </c>
      <c r="F14" s="16">
        <v>5.798</v>
      </c>
      <c r="G14" s="181">
        <f t="shared" si="1"/>
        <v>74.30384113849728</v>
      </c>
      <c r="H14" s="183"/>
      <c r="I14" s="63"/>
      <c r="J14" s="64">
        <v>5.947</v>
      </c>
      <c r="K14" s="65">
        <f t="shared" si="2"/>
        <v>70.6271709160982</v>
      </c>
      <c r="L14" s="63"/>
      <c r="M14" s="64">
        <v>5.987</v>
      </c>
      <c r="N14" s="65">
        <f t="shared" si="3"/>
        <v>69.68658316503306</v>
      </c>
      <c r="O14" s="198"/>
      <c r="P14" s="188">
        <v>4</v>
      </c>
    </row>
    <row r="15" spans="1:16" ht="12.75">
      <c r="A15" s="26">
        <v>5</v>
      </c>
      <c r="B15" s="14">
        <v>0.9</v>
      </c>
      <c r="C15" s="16">
        <v>5.974</v>
      </c>
      <c r="D15" s="181">
        <f t="shared" si="0"/>
        <v>69.99020260656349</v>
      </c>
      <c r="E15" s="27">
        <v>1.7</v>
      </c>
      <c r="F15" s="16">
        <v>5.76</v>
      </c>
      <c r="G15" s="181">
        <f t="shared" si="1"/>
        <v>75.28747299382717</v>
      </c>
      <c r="H15" s="183"/>
      <c r="I15" s="63"/>
      <c r="J15" s="64">
        <v>5.958</v>
      </c>
      <c r="K15" s="65">
        <f t="shared" si="2"/>
        <v>70.36661982427964</v>
      </c>
      <c r="L15" s="63"/>
      <c r="M15" s="64">
        <v>5.97</v>
      </c>
      <c r="N15" s="65">
        <f t="shared" si="3"/>
        <v>70.08402324295965</v>
      </c>
      <c r="O15" s="198"/>
      <c r="P15" s="188">
        <v>5</v>
      </c>
    </row>
    <row r="16" spans="1:16" ht="12.75">
      <c r="A16" s="26">
        <v>6</v>
      </c>
      <c r="B16" s="14">
        <v>1.1</v>
      </c>
      <c r="C16" s="16">
        <v>5.963</v>
      </c>
      <c r="D16" s="181">
        <f t="shared" si="0"/>
        <v>70.24866389861408</v>
      </c>
      <c r="E16" s="27">
        <v>1.7</v>
      </c>
      <c r="F16" s="16">
        <v>5.639</v>
      </c>
      <c r="G16" s="181">
        <f t="shared" si="1"/>
        <v>78.55313065114349</v>
      </c>
      <c r="H16" s="183"/>
      <c r="I16" s="63"/>
      <c r="J16" s="64">
        <v>5.988</v>
      </c>
      <c r="K16" s="65">
        <f t="shared" si="2"/>
        <v>69.66330969665894</v>
      </c>
      <c r="L16" s="63"/>
      <c r="M16" s="64">
        <v>5.958</v>
      </c>
      <c r="N16" s="65">
        <f t="shared" si="3"/>
        <v>70.36661982427964</v>
      </c>
      <c r="O16" s="198"/>
      <c r="P16" s="188">
        <v>6</v>
      </c>
    </row>
    <row r="17" spans="1:16" ht="12.75">
      <c r="A17" s="26">
        <v>7</v>
      </c>
      <c r="B17" s="14">
        <v>2.7</v>
      </c>
      <c r="C17" s="16">
        <v>5.972</v>
      </c>
      <c r="D17" s="181">
        <f t="shared" si="0"/>
        <v>70.03708935963272</v>
      </c>
      <c r="E17" s="27">
        <v>1.6</v>
      </c>
      <c r="F17" s="16">
        <v>5.783</v>
      </c>
      <c r="G17" s="181">
        <f t="shared" si="1"/>
        <v>74.68980105276758</v>
      </c>
      <c r="H17" s="183"/>
      <c r="I17" s="63"/>
      <c r="J17" s="64">
        <v>5.967</v>
      </c>
      <c r="K17" s="65">
        <f t="shared" si="2"/>
        <v>70.1545125754355</v>
      </c>
      <c r="L17" s="63"/>
      <c r="M17" s="64">
        <v>5.965</v>
      </c>
      <c r="N17" s="65">
        <f t="shared" si="3"/>
        <v>70.20156456108525</v>
      </c>
      <c r="O17" s="198"/>
      <c r="P17" s="188">
        <v>7</v>
      </c>
    </row>
    <row r="18" spans="1:16" ht="12.75">
      <c r="A18" s="26">
        <v>8</v>
      </c>
      <c r="B18" s="14">
        <v>1</v>
      </c>
      <c r="C18" s="16">
        <v>5.976</v>
      </c>
      <c r="D18" s="181">
        <f t="shared" si="0"/>
        <v>69.94336292066973</v>
      </c>
      <c r="E18" s="27">
        <v>1.9</v>
      </c>
      <c r="F18" s="16">
        <v>5.89</v>
      </c>
      <c r="G18" s="181">
        <f t="shared" si="1"/>
        <v>72.00076282496592</v>
      </c>
      <c r="H18" s="183"/>
      <c r="I18" s="63"/>
      <c r="J18" s="64">
        <v>5.964</v>
      </c>
      <c r="K18" s="65">
        <f t="shared" si="2"/>
        <v>70.22510830689478</v>
      </c>
      <c r="L18" s="63"/>
      <c r="M18" s="64">
        <v>5.973</v>
      </c>
      <c r="N18" s="65">
        <f t="shared" si="3"/>
        <v>70.01364009576102</v>
      </c>
      <c r="O18" s="198"/>
      <c r="P18" s="188">
        <v>8</v>
      </c>
    </row>
    <row r="19" spans="1:16" ht="12.75">
      <c r="A19" s="26">
        <v>9</v>
      </c>
      <c r="B19" s="14">
        <v>1.5</v>
      </c>
      <c r="C19" s="16">
        <v>5.954</v>
      </c>
      <c r="D19" s="181">
        <f t="shared" si="0"/>
        <v>70.46119860369427</v>
      </c>
      <c r="E19" s="27">
        <v>1.7</v>
      </c>
      <c r="F19" s="16">
        <v>5.891</v>
      </c>
      <c r="G19" s="181">
        <f t="shared" si="1"/>
        <v>71.97632057348282</v>
      </c>
      <c r="H19" s="183"/>
      <c r="I19" s="63"/>
      <c r="J19" s="64">
        <v>5.988</v>
      </c>
      <c r="K19" s="65">
        <f t="shared" si="2"/>
        <v>69.66330969665894</v>
      </c>
      <c r="L19" s="63"/>
      <c r="M19" s="64">
        <v>6.002</v>
      </c>
      <c r="N19" s="65">
        <f t="shared" si="3"/>
        <v>69.33870160574043</v>
      </c>
      <c r="O19" s="198"/>
      <c r="P19" s="188">
        <v>9</v>
      </c>
    </row>
    <row r="20" spans="1:16" ht="12.75">
      <c r="A20" s="26">
        <v>10</v>
      </c>
      <c r="B20" s="14">
        <v>0.5</v>
      </c>
      <c r="C20" s="16">
        <v>5.965</v>
      </c>
      <c r="D20" s="181">
        <f t="shared" si="0"/>
        <v>70.20156456108525</v>
      </c>
      <c r="E20" s="27">
        <v>1.6</v>
      </c>
      <c r="F20" s="16">
        <v>5.839</v>
      </c>
      <c r="G20" s="181">
        <f t="shared" si="1"/>
        <v>73.26401865012825</v>
      </c>
      <c r="H20" s="183"/>
      <c r="I20" s="63"/>
      <c r="J20" s="64">
        <v>5.999</v>
      </c>
      <c r="K20" s="65">
        <f t="shared" si="2"/>
        <v>69.40806920617791</v>
      </c>
      <c r="L20" s="63"/>
      <c r="M20" s="64">
        <v>4.298</v>
      </c>
      <c r="N20" s="65">
        <f t="shared" si="3"/>
        <v>135.21811112162507</v>
      </c>
      <c r="O20" s="198"/>
      <c r="P20" s="188">
        <v>10</v>
      </c>
    </row>
    <row r="21" spans="1:16" ht="12.75">
      <c r="A21" s="26">
        <v>11</v>
      </c>
      <c r="B21" s="14">
        <v>1</v>
      </c>
      <c r="C21" s="16">
        <v>5.985</v>
      </c>
      <c r="D21" s="181">
        <f t="shared" si="0"/>
        <v>69.73316510435096</v>
      </c>
      <c r="E21" s="27">
        <v>1.7</v>
      </c>
      <c r="F21" s="16">
        <v>5.934</v>
      </c>
      <c r="G21" s="181">
        <f t="shared" si="1"/>
        <v>70.93696496763806</v>
      </c>
      <c r="H21" s="183"/>
      <c r="I21" s="63"/>
      <c r="J21" s="64">
        <v>6.001</v>
      </c>
      <c r="K21" s="65">
        <f t="shared" si="2"/>
        <v>69.36181258020068</v>
      </c>
      <c r="L21" s="63"/>
      <c r="M21" s="64">
        <v>5.99</v>
      </c>
      <c r="N21" s="65">
        <f t="shared" si="3"/>
        <v>69.61679772352919</v>
      </c>
      <c r="O21" s="198"/>
      <c r="P21" s="188">
        <v>11</v>
      </c>
    </row>
    <row r="22" spans="1:16" ht="12.75">
      <c r="A22" s="26">
        <v>12</v>
      </c>
      <c r="B22" s="14">
        <v>1.9</v>
      </c>
      <c r="C22" s="16">
        <v>5.994</v>
      </c>
      <c r="D22" s="181">
        <f t="shared" si="0"/>
        <v>69.52391341402574</v>
      </c>
      <c r="E22" s="27">
        <v>1.7</v>
      </c>
      <c r="F22" s="16">
        <v>5.963</v>
      </c>
      <c r="G22" s="181">
        <f t="shared" si="1"/>
        <v>70.24866389861408</v>
      </c>
      <c r="H22" s="183"/>
      <c r="I22" s="63"/>
      <c r="J22" s="64">
        <v>5.983</v>
      </c>
      <c r="K22" s="65">
        <f t="shared" si="2"/>
        <v>69.77979376577275</v>
      </c>
      <c r="L22" s="63"/>
      <c r="M22" s="64">
        <v>6.002</v>
      </c>
      <c r="N22" s="65">
        <f t="shared" si="3"/>
        <v>69.33870160574043</v>
      </c>
      <c r="O22" s="198"/>
      <c r="P22" s="188">
        <v>12</v>
      </c>
    </row>
    <row r="23" spans="1:16" ht="12.75">
      <c r="A23" s="26">
        <v>13</v>
      </c>
      <c r="B23" s="14">
        <v>1</v>
      </c>
      <c r="C23" s="16">
        <v>5.974</v>
      </c>
      <c r="D23" s="181">
        <f t="shared" si="0"/>
        <v>69.99020260656349</v>
      </c>
      <c r="E23" s="27">
        <v>1.5</v>
      </c>
      <c r="F23" s="16">
        <v>5.982</v>
      </c>
      <c r="G23" s="181">
        <f t="shared" si="1"/>
        <v>69.80312563680118</v>
      </c>
      <c r="H23" s="183"/>
      <c r="I23" s="63"/>
      <c r="J23" s="64">
        <v>6.006</v>
      </c>
      <c r="K23" s="65">
        <f t="shared" si="2"/>
        <v>69.24637311850098</v>
      </c>
      <c r="L23" s="63"/>
      <c r="M23" s="64">
        <v>6.015</v>
      </c>
      <c r="N23" s="65">
        <f t="shared" si="3"/>
        <v>69.03930708004167</v>
      </c>
      <c r="O23" s="198"/>
      <c r="P23" s="188">
        <v>13</v>
      </c>
    </row>
    <row r="24" spans="1:16" ht="12.75">
      <c r="A24" s="26">
        <v>14</v>
      </c>
      <c r="B24" s="14">
        <v>2.8</v>
      </c>
      <c r="C24" s="16">
        <v>5.966</v>
      </c>
      <c r="D24" s="181">
        <f t="shared" si="0"/>
        <v>70.17803265324378</v>
      </c>
      <c r="E24" s="27">
        <v>1.7</v>
      </c>
      <c r="F24" s="16">
        <v>5.968</v>
      </c>
      <c r="G24" s="181">
        <f t="shared" si="1"/>
        <v>70.13100431973203</v>
      </c>
      <c r="H24" s="183"/>
      <c r="I24" s="63"/>
      <c r="J24" s="64">
        <v>5.977</v>
      </c>
      <c r="K24" s="65">
        <f t="shared" si="2"/>
        <v>69.91996070822933</v>
      </c>
      <c r="L24" s="63"/>
      <c r="M24" s="64">
        <v>5.981</v>
      </c>
      <c r="N24" s="65">
        <f t="shared" si="3"/>
        <v>69.82646921180292</v>
      </c>
      <c r="O24" s="198"/>
      <c r="P24" s="188">
        <v>14</v>
      </c>
    </row>
    <row r="25" spans="1:16" ht="12.75">
      <c r="A25" s="26">
        <v>15</v>
      </c>
      <c r="B25" s="14">
        <v>0.6</v>
      </c>
      <c r="C25" s="16">
        <v>5.972</v>
      </c>
      <c r="D25" s="181">
        <f t="shared" si="0"/>
        <v>70.03708935963272</v>
      </c>
      <c r="E25" s="27">
        <v>1.6</v>
      </c>
      <c r="F25" s="16">
        <v>5.937</v>
      </c>
      <c r="G25" s="181">
        <f t="shared" si="1"/>
        <v>70.86529337335719</v>
      </c>
      <c r="H25" s="183"/>
      <c r="I25" s="63"/>
      <c r="J25" s="64">
        <v>6.02</v>
      </c>
      <c r="K25" s="65">
        <f t="shared" si="2"/>
        <v>68.92467147161732</v>
      </c>
      <c r="L25" s="63"/>
      <c r="M25" s="64">
        <v>6.007</v>
      </c>
      <c r="N25" s="65">
        <f t="shared" si="3"/>
        <v>69.22331981092255</v>
      </c>
      <c r="O25" s="198"/>
      <c r="P25" s="188">
        <v>15</v>
      </c>
    </row>
    <row r="26" spans="1:16" ht="12.75">
      <c r="A26" s="26">
        <v>16</v>
      </c>
      <c r="B26" s="14">
        <v>1.5</v>
      </c>
      <c r="C26" s="16">
        <v>5.971</v>
      </c>
      <c r="D26" s="181">
        <f t="shared" si="0"/>
        <v>70.06055040606722</v>
      </c>
      <c r="E26" s="27">
        <v>1.7</v>
      </c>
      <c r="F26" s="16">
        <v>6.011</v>
      </c>
      <c r="G26" s="181">
        <f t="shared" si="1"/>
        <v>69.13122160749988</v>
      </c>
      <c r="H26" s="183"/>
      <c r="I26" s="63"/>
      <c r="J26" s="64">
        <v>6</v>
      </c>
      <c r="K26" s="65">
        <f t="shared" si="2"/>
        <v>69.38493511111112</v>
      </c>
      <c r="L26" s="63"/>
      <c r="M26" s="64">
        <v>5.987</v>
      </c>
      <c r="N26" s="65">
        <f t="shared" si="3"/>
        <v>69.68658316503306</v>
      </c>
      <c r="O26" s="198"/>
      <c r="P26" s="188">
        <v>16</v>
      </c>
    </row>
    <row r="27" spans="1:16" ht="12.75">
      <c r="A27" s="26">
        <v>17</v>
      </c>
      <c r="B27" s="14">
        <v>7.8</v>
      </c>
      <c r="C27" s="16">
        <v>5.981</v>
      </c>
      <c r="D27" s="181">
        <f t="shared" si="0"/>
        <v>69.82646921180292</v>
      </c>
      <c r="E27" s="27">
        <v>1.7</v>
      </c>
      <c r="F27" s="16">
        <v>5.946</v>
      </c>
      <c r="G27" s="181">
        <f t="shared" si="1"/>
        <v>70.65092910983016</v>
      </c>
      <c r="H27" s="183"/>
      <c r="I27" s="63"/>
      <c r="J27" s="64">
        <v>5.978</v>
      </c>
      <c r="K27" s="65">
        <f t="shared" si="2"/>
        <v>69.89657023897483</v>
      </c>
      <c r="L27" s="63"/>
      <c r="M27" s="64">
        <v>6.022</v>
      </c>
      <c r="N27" s="65">
        <f t="shared" si="3"/>
        <v>68.87889716009745</v>
      </c>
      <c r="O27" s="198"/>
      <c r="P27" s="188">
        <v>17</v>
      </c>
    </row>
    <row r="28" spans="1:16" ht="12.75">
      <c r="A28" s="26">
        <v>18</v>
      </c>
      <c r="B28" s="14">
        <v>1.1</v>
      </c>
      <c r="C28" s="16">
        <v>5.996</v>
      </c>
      <c r="D28" s="181">
        <f t="shared" si="0"/>
        <v>69.47754095347531</v>
      </c>
      <c r="E28" s="27">
        <v>1.6</v>
      </c>
      <c r="F28" s="16">
        <v>5.978</v>
      </c>
      <c r="G28" s="181">
        <f t="shared" si="1"/>
        <v>69.89657023897483</v>
      </c>
      <c r="H28" s="183"/>
      <c r="I28" s="63"/>
      <c r="J28" s="64">
        <v>5.984</v>
      </c>
      <c r="K28" s="65">
        <f t="shared" si="2"/>
        <v>69.75647359089479</v>
      </c>
      <c r="L28" s="63"/>
      <c r="M28" s="64">
        <v>5.959</v>
      </c>
      <c r="N28" s="65">
        <f t="shared" si="3"/>
        <v>70.34300488365413</v>
      </c>
      <c r="O28" s="198"/>
      <c r="P28" s="188">
        <v>18</v>
      </c>
    </row>
    <row r="29" spans="1:16" ht="12.75">
      <c r="A29" s="26">
        <v>19</v>
      </c>
      <c r="B29" s="14">
        <v>1.2</v>
      </c>
      <c r="C29" s="16">
        <v>5.967</v>
      </c>
      <c r="D29" s="181">
        <f t="shared" si="0"/>
        <v>70.1545125754355</v>
      </c>
      <c r="E29" s="27">
        <v>1.1</v>
      </c>
      <c r="F29" s="16">
        <v>5.929</v>
      </c>
      <c r="G29" s="181">
        <f t="shared" si="1"/>
        <v>71.0566594793321</v>
      </c>
      <c r="H29" s="183"/>
      <c r="I29" s="63"/>
      <c r="J29" s="64">
        <v>5.983</v>
      </c>
      <c r="K29" s="65">
        <f t="shared" si="2"/>
        <v>69.77979376577275</v>
      </c>
      <c r="L29" s="63"/>
      <c r="M29" s="64">
        <v>6.092</v>
      </c>
      <c r="N29" s="65">
        <f t="shared" si="3"/>
        <v>67.30508823127455</v>
      </c>
      <c r="O29" s="198"/>
      <c r="P29" s="188">
        <v>19</v>
      </c>
    </row>
    <row r="30" spans="1:16" ht="12.75">
      <c r="A30" s="26">
        <v>20</v>
      </c>
      <c r="B30" s="14">
        <v>0.4</v>
      </c>
      <c r="C30" s="16">
        <v>5.959</v>
      </c>
      <c r="D30" s="181">
        <f t="shared" si="0"/>
        <v>70.34300488365413</v>
      </c>
      <c r="E30" s="27">
        <v>1.5</v>
      </c>
      <c r="F30" s="16">
        <v>5.97</v>
      </c>
      <c r="G30" s="181">
        <f t="shared" si="1"/>
        <v>70.08402324295965</v>
      </c>
      <c r="H30" s="183"/>
      <c r="I30" s="63"/>
      <c r="J30" s="64">
        <v>5.982</v>
      </c>
      <c r="K30" s="65">
        <f t="shared" si="2"/>
        <v>69.80312563680118</v>
      </c>
      <c r="L30" s="63"/>
      <c r="M30" s="64">
        <v>5.972</v>
      </c>
      <c r="N30" s="65">
        <f t="shared" si="3"/>
        <v>70.03708935963272</v>
      </c>
      <c r="O30" s="198"/>
      <c r="P30" s="188">
        <v>20</v>
      </c>
    </row>
    <row r="31" spans="1:16" ht="12.75">
      <c r="A31" s="26">
        <v>21</v>
      </c>
      <c r="B31" s="14">
        <v>0.5</v>
      </c>
      <c r="C31" s="16">
        <v>5.959</v>
      </c>
      <c r="D31" s="181">
        <f t="shared" si="0"/>
        <v>70.34300488365413</v>
      </c>
      <c r="E31" s="27">
        <v>1.7</v>
      </c>
      <c r="F31" s="16">
        <v>5.863</v>
      </c>
      <c r="G31" s="181">
        <f t="shared" si="1"/>
        <v>72.6654385372015</v>
      </c>
      <c r="H31" s="183"/>
      <c r="I31" s="63"/>
      <c r="J31" s="64">
        <v>5.983</v>
      </c>
      <c r="K31" s="65">
        <f t="shared" si="2"/>
        <v>69.77979376577275</v>
      </c>
      <c r="L31" s="63"/>
      <c r="M31" s="64">
        <v>5.95</v>
      </c>
      <c r="N31" s="65">
        <f t="shared" si="3"/>
        <v>70.55596819433656</v>
      </c>
      <c r="O31" s="198"/>
      <c r="P31" s="188">
        <v>21</v>
      </c>
    </row>
    <row r="32" spans="1:16" ht="12.75">
      <c r="A32" s="26">
        <v>22</v>
      </c>
      <c r="B32" s="14">
        <v>0.5</v>
      </c>
      <c r="C32" s="16">
        <v>5.936</v>
      </c>
      <c r="D32" s="181">
        <f t="shared" si="0"/>
        <v>70.88917183106778</v>
      </c>
      <c r="E32" s="27">
        <v>1.6</v>
      </c>
      <c r="F32" s="16">
        <v>5.817</v>
      </c>
      <c r="G32" s="181">
        <f t="shared" si="1"/>
        <v>73.81923830104532</v>
      </c>
      <c r="H32" s="183"/>
      <c r="I32" s="63"/>
      <c r="J32" s="64">
        <v>6.011</v>
      </c>
      <c r="K32" s="65">
        <f t="shared" si="2"/>
        <v>69.13122160749988</v>
      </c>
      <c r="L32" s="63"/>
      <c r="M32" s="64">
        <v>5.974</v>
      </c>
      <c r="N32" s="65">
        <f t="shared" si="3"/>
        <v>69.99020260656349</v>
      </c>
      <c r="O32" s="198"/>
      <c r="P32" s="188">
        <v>22</v>
      </c>
    </row>
    <row r="33" spans="1:16" ht="12.75">
      <c r="A33" s="26">
        <v>23</v>
      </c>
      <c r="B33" s="14">
        <v>7.1</v>
      </c>
      <c r="C33" s="16">
        <v>5.953</v>
      </c>
      <c r="D33" s="181">
        <f t="shared" si="0"/>
        <v>70.4848730927683</v>
      </c>
      <c r="E33" s="27">
        <v>1.7</v>
      </c>
      <c r="F33" s="16">
        <v>5.904</v>
      </c>
      <c r="G33" s="181">
        <f t="shared" si="1"/>
        <v>71.659700648497</v>
      </c>
      <c r="H33" s="183"/>
      <c r="I33" s="63"/>
      <c r="J33" s="64">
        <v>5.987</v>
      </c>
      <c r="K33" s="65">
        <f t="shared" si="2"/>
        <v>69.68658316503306</v>
      </c>
      <c r="L33" s="63"/>
      <c r="M33" s="64">
        <v>5.97</v>
      </c>
      <c r="N33" s="65">
        <f t="shared" si="3"/>
        <v>70.08402324295965</v>
      </c>
      <c r="O33" s="198"/>
      <c r="P33" s="188">
        <v>23</v>
      </c>
    </row>
    <row r="34" spans="1:16" ht="12.75">
      <c r="A34" s="26">
        <v>24</v>
      </c>
      <c r="B34" s="14">
        <v>1.5</v>
      </c>
      <c r="C34" s="16">
        <v>5.957</v>
      </c>
      <c r="D34" s="181">
        <f t="shared" si="0"/>
        <v>70.39024665860467</v>
      </c>
      <c r="E34" s="27">
        <v>1.7</v>
      </c>
      <c r="F34" s="16">
        <v>5.897</v>
      </c>
      <c r="G34" s="181">
        <f t="shared" si="1"/>
        <v>71.82992809494995</v>
      </c>
      <c r="H34" s="183"/>
      <c r="I34" s="63"/>
      <c r="J34" s="64">
        <v>5.985</v>
      </c>
      <c r="K34" s="65">
        <f t="shared" si="2"/>
        <v>69.73316510435096</v>
      </c>
      <c r="L34" s="63"/>
      <c r="M34" s="64">
        <v>6.021</v>
      </c>
      <c r="N34" s="65">
        <f t="shared" si="3"/>
        <v>68.9017786140249</v>
      </c>
      <c r="O34" s="198"/>
      <c r="P34" s="188">
        <v>24</v>
      </c>
    </row>
    <row r="35" spans="1:16" ht="12.75">
      <c r="A35" s="26">
        <v>25</v>
      </c>
      <c r="B35" s="14">
        <v>1.8</v>
      </c>
      <c r="C35" s="16">
        <v>5.963</v>
      </c>
      <c r="D35" s="181">
        <f t="shared" si="0"/>
        <v>70.24866389861408</v>
      </c>
      <c r="E35" s="68">
        <v>1.8</v>
      </c>
      <c r="F35" s="16">
        <v>5.603</v>
      </c>
      <c r="G35" s="181">
        <f t="shared" si="1"/>
        <v>79.56580156171276</v>
      </c>
      <c r="H35" s="183"/>
      <c r="I35" s="63"/>
      <c r="J35" s="64">
        <v>5.984</v>
      </c>
      <c r="K35" s="65">
        <f t="shared" si="2"/>
        <v>69.75647359089479</v>
      </c>
      <c r="L35" s="63"/>
      <c r="M35" s="64">
        <v>5.952</v>
      </c>
      <c r="N35" s="65">
        <f t="shared" si="3"/>
        <v>70.50855951555091</v>
      </c>
      <c r="O35" s="198"/>
      <c r="P35" s="188">
        <v>25</v>
      </c>
    </row>
    <row r="36" spans="1:16" ht="12.75">
      <c r="A36" s="26">
        <v>26</v>
      </c>
      <c r="B36" s="14">
        <v>0.4</v>
      </c>
      <c r="C36" s="16">
        <v>5.994</v>
      </c>
      <c r="D36" s="181">
        <f t="shared" si="0"/>
        <v>69.52391341402574</v>
      </c>
      <c r="E36" s="27">
        <v>1.7</v>
      </c>
      <c r="F36" s="16">
        <v>5.816</v>
      </c>
      <c r="G36" s="181">
        <f t="shared" si="1"/>
        <v>73.84462536587395</v>
      </c>
      <c r="H36" s="183"/>
      <c r="I36" s="63"/>
      <c r="J36" s="64">
        <v>6.043</v>
      </c>
      <c r="K36" s="65">
        <f t="shared" si="2"/>
        <v>68.40100751826867</v>
      </c>
      <c r="L36" s="63"/>
      <c r="M36" s="64">
        <v>6.018</v>
      </c>
      <c r="N36" s="65">
        <f t="shared" si="3"/>
        <v>68.97049142811954</v>
      </c>
      <c r="O36" s="198"/>
      <c r="P36" s="188">
        <v>26</v>
      </c>
    </row>
    <row r="37" spans="1:16" ht="12.75">
      <c r="A37" s="26">
        <v>27</v>
      </c>
      <c r="B37" s="14">
        <v>1.5</v>
      </c>
      <c r="C37" s="16">
        <v>5.991</v>
      </c>
      <c r="D37" s="181">
        <f t="shared" si="0"/>
        <v>69.59355920321254</v>
      </c>
      <c r="E37" s="27">
        <v>1.7</v>
      </c>
      <c r="F37" s="16">
        <v>5.9</v>
      </c>
      <c r="G37" s="181">
        <f t="shared" si="1"/>
        <v>71.75689928181556</v>
      </c>
      <c r="H37" s="183"/>
      <c r="I37" s="63"/>
      <c r="J37" s="64">
        <v>6.004</v>
      </c>
      <c r="K37" s="65">
        <f t="shared" si="2"/>
        <v>69.29251429537759</v>
      </c>
      <c r="L37" s="63"/>
      <c r="M37" s="64">
        <v>5.977</v>
      </c>
      <c r="N37" s="65">
        <f t="shared" si="3"/>
        <v>69.91996070822933</v>
      </c>
      <c r="O37" s="198"/>
      <c r="P37" s="188">
        <v>27</v>
      </c>
    </row>
    <row r="38" spans="1:16" ht="12.75">
      <c r="A38" s="26">
        <v>28</v>
      </c>
      <c r="B38" s="14">
        <v>1.6</v>
      </c>
      <c r="C38" s="16">
        <v>6.001</v>
      </c>
      <c r="D38" s="181">
        <f t="shared" si="0"/>
        <v>69.36181258020068</v>
      </c>
      <c r="E38" s="27">
        <v>1.7</v>
      </c>
      <c r="F38" s="16">
        <v>5.897</v>
      </c>
      <c r="G38" s="181">
        <f t="shared" si="1"/>
        <v>71.82992809494995</v>
      </c>
      <c r="H38" s="183"/>
      <c r="I38" s="63"/>
      <c r="J38" s="64">
        <v>5.985</v>
      </c>
      <c r="K38" s="65">
        <f t="shared" si="2"/>
        <v>69.73316510435096</v>
      </c>
      <c r="L38" s="63"/>
      <c r="M38" s="64">
        <v>6.007</v>
      </c>
      <c r="N38" s="65">
        <f t="shared" si="3"/>
        <v>69.22331981092255</v>
      </c>
      <c r="O38" s="198"/>
      <c r="P38" s="188">
        <v>28</v>
      </c>
    </row>
    <row r="39" spans="1:16" ht="12.75">
      <c r="A39" s="26">
        <v>29</v>
      </c>
      <c r="B39" s="14">
        <v>1.5</v>
      </c>
      <c r="C39" s="16">
        <v>5.968</v>
      </c>
      <c r="D39" s="181">
        <f t="shared" si="0"/>
        <v>70.13100431973203</v>
      </c>
      <c r="E39" s="27">
        <v>1.8</v>
      </c>
      <c r="F39" s="16">
        <v>5.922</v>
      </c>
      <c r="G39" s="181">
        <f t="shared" si="1"/>
        <v>71.2247414063793</v>
      </c>
      <c r="H39" s="183"/>
      <c r="I39" s="63"/>
      <c r="J39" s="64">
        <v>5.994</v>
      </c>
      <c r="K39" s="65">
        <f t="shared" si="2"/>
        <v>69.52391341402574</v>
      </c>
      <c r="L39" s="63"/>
      <c r="M39" s="64">
        <v>6.006</v>
      </c>
      <c r="N39" s="65">
        <f t="shared" si="3"/>
        <v>69.24637311850098</v>
      </c>
      <c r="O39" s="198"/>
      <c r="P39" s="188">
        <v>29</v>
      </c>
    </row>
    <row r="40" spans="1:16" ht="12.75">
      <c r="A40" s="26">
        <v>30</v>
      </c>
      <c r="B40" s="14">
        <v>1.6</v>
      </c>
      <c r="C40" s="16">
        <v>5.993</v>
      </c>
      <c r="D40" s="181">
        <f t="shared" si="0"/>
        <v>69.54711705622184</v>
      </c>
      <c r="E40" s="27">
        <v>1.8</v>
      </c>
      <c r="F40" s="16">
        <v>5.929</v>
      </c>
      <c r="G40" s="181">
        <f t="shared" si="1"/>
        <v>71.0566594793321</v>
      </c>
      <c r="H40" s="183"/>
      <c r="I40" s="63"/>
      <c r="J40" s="64">
        <v>5.963</v>
      </c>
      <c r="K40" s="65">
        <f t="shared" si="2"/>
        <v>70.24866389861408</v>
      </c>
      <c r="L40" s="63"/>
      <c r="M40" s="64">
        <v>5.982</v>
      </c>
      <c r="N40" s="65">
        <f t="shared" si="3"/>
        <v>69.80312563680118</v>
      </c>
      <c r="O40" s="198"/>
      <c r="P40" s="188">
        <v>30</v>
      </c>
    </row>
    <row r="41" spans="1:16" ht="12.75">
      <c r="A41" s="26">
        <v>31</v>
      </c>
      <c r="B41" s="14">
        <v>0.4</v>
      </c>
      <c r="C41" s="16">
        <v>5.975</v>
      </c>
      <c r="D41" s="181">
        <f t="shared" si="0"/>
        <v>69.9667768841582</v>
      </c>
      <c r="E41" s="27">
        <v>1.8</v>
      </c>
      <c r="F41" s="16">
        <v>5.824</v>
      </c>
      <c r="G41" s="181">
        <f t="shared" si="1"/>
        <v>73.64189484965584</v>
      </c>
      <c r="H41" s="183"/>
      <c r="I41" s="63"/>
      <c r="J41" s="64">
        <v>5.97</v>
      </c>
      <c r="K41" s="65">
        <f t="shared" si="2"/>
        <v>70.08402324295965</v>
      </c>
      <c r="L41" s="63"/>
      <c r="M41" s="64">
        <v>5.979</v>
      </c>
      <c r="N41" s="65">
        <f t="shared" si="3"/>
        <v>69.87319150505053</v>
      </c>
      <c r="O41" s="198"/>
      <c r="P41" s="188">
        <v>31</v>
      </c>
    </row>
    <row r="42" spans="1:16" ht="12.75">
      <c r="A42" s="26">
        <v>32</v>
      </c>
      <c r="B42" s="14">
        <v>1.2</v>
      </c>
      <c r="C42" s="16">
        <v>5.959</v>
      </c>
      <c r="D42" s="181">
        <f t="shared" si="0"/>
        <v>70.34300488365413</v>
      </c>
      <c r="E42" s="27">
        <v>1.7</v>
      </c>
      <c r="F42" s="16">
        <v>5.877</v>
      </c>
      <c r="G42" s="181">
        <f t="shared" si="1"/>
        <v>72.31964836171751</v>
      </c>
      <c r="H42" s="183" t="s">
        <v>17</v>
      </c>
      <c r="I42" s="63"/>
      <c r="J42" s="64">
        <v>5.974</v>
      </c>
      <c r="K42" s="65">
        <f t="shared" si="2"/>
        <v>69.99020260656349</v>
      </c>
      <c r="L42" s="63"/>
      <c r="M42" s="64">
        <v>5.991</v>
      </c>
      <c r="N42" s="65">
        <f t="shared" si="3"/>
        <v>69.59355920321254</v>
      </c>
      <c r="O42" s="198"/>
      <c r="P42" s="188">
        <v>32</v>
      </c>
    </row>
    <row r="43" spans="1:16" ht="12.75">
      <c r="A43" s="26">
        <v>33</v>
      </c>
      <c r="B43" s="14">
        <v>1.4</v>
      </c>
      <c r="C43" s="16">
        <v>5.966</v>
      </c>
      <c r="D43" s="181">
        <f t="shared" si="0"/>
        <v>70.17803265324378</v>
      </c>
      <c r="E43" s="27">
        <v>1.8</v>
      </c>
      <c r="F43" s="16">
        <v>5.979</v>
      </c>
      <c r="G43" s="181">
        <f t="shared" si="1"/>
        <v>69.87319150505053</v>
      </c>
      <c r="H43" s="183" t="s">
        <v>17</v>
      </c>
      <c r="I43" s="63"/>
      <c r="J43" s="64">
        <v>5.986</v>
      </c>
      <c r="K43" s="65">
        <f t="shared" si="2"/>
        <v>69.70986829833147</v>
      </c>
      <c r="L43" s="63"/>
      <c r="M43" s="64">
        <v>5.993</v>
      </c>
      <c r="N43" s="65">
        <f t="shared" si="3"/>
        <v>69.54711705622184</v>
      </c>
      <c r="O43" s="198"/>
      <c r="P43" s="188">
        <v>33</v>
      </c>
    </row>
    <row r="44" spans="1:16" ht="12.75">
      <c r="A44" s="26">
        <v>34</v>
      </c>
      <c r="B44" s="28">
        <v>1.3</v>
      </c>
      <c r="C44" s="16">
        <v>6.05</v>
      </c>
      <c r="D44" s="181">
        <f t="shared" si="0"/>
        <v>68.24281576395055</v>
      </c>
      <c r="E44" s="27">
        <v>1.8</v>
      </c>
      <c r="F44" s="16">
        <v>5.858</v>
      </c>
      <c r="G44" s="181">
        <f t="shared" si="1"/>
        <v>72.78953626634959</v>
      </c>
      <c r="H44" s="183" t="s">
        <v>17</v>
      </c>
      <c r="I44" s="63"/>
      <c r="J44" s="64">
        <v>5.957</v>
      </c>
      <c r="K44" s="65">
        <f t="shared" si="2"/>
        <v>70.39024665860467</v>
      </c>
      <c r="L44" s="63"/>
      <c r="M44" s="64">
        <v>5.994</v>
      </c>
      <c r="N44" s="65">
        <f t="shared" si="3"/>
        <v>69.52391341402574</v>
      </c>
      <c r="O44" s="198"/>
      <c r="P44" s="188">
        <v>34</v>
      </c>
    </row>
    <row r="45" spans="1:16" ht="12.75">
      <c r="A45" s="26">
        <v>35</v>
      </c>
      <c r="B45" s="14">
        <v>1</v>
      </c>
      <c r="C45" s="16">
        <v>5.95</v>
      </c>
      <c r="D45" s="181">
        <f t="shared" si="0"/>
        <v>70.55596819433656</v>
      </c>
      <c r="E45" s="68">
        <v>110</v>
      </c>
      <c r="F45" s="16">
        <v>6.015</v>
      </c>
      <c r="G45" s="181">
        <f t="shared" si="1"/>
        <v>69.03930708004167</v>
      </c>
      <c r="H45" s="183" t="s">
        <v>17</v>
      </c>
      <c r="I45" s="63"/>
      <c r="J45" s="64">
        <v>5.987</v>
      </c>
      <c r="K45" s="65">
        <f t="shared" si="2"/>
        <v>69.68658316503306</v>
      </c>
      <c r="L45" s="63"/>
      <c r="M45" s="64">
        <v>5.951</v>
      </c>
      <c r="N45" s="65">
        <f t="shared" si="3"/>
        <v>70.53225788006411</v>
      </c>
      <c r="O45" s="198"/>
      <c r="P45" s="188">
        <v>35</v>
      </c>
    </row>
    <row r="46" spans="1:16" ht="12.75">
      <c r="A46" s="26">
        <v>36</v>
      </c>
      <c r="B46" s="14">
        <v>1.4</v>
      </c>
      <c r="C46" s="16">
        <v>6.003</v>
      </c>
      <c r="D46" s="181">
        <f t="shared" si="0"/>
        <v>69.31560218003052</v>
      </c>
      <c r="E46" s="27">
        <v>2</v>
      </c>
      <c r="F46" s="16">
        <v>5.94</v>
      </c>
      <c r="G46" s="181">
        <f t="shared" si="1"/>
        <v>70.79373034497613</v>
      </c>
      <c r="H46" s="183"/>
      <c r="I46" s="63"/>
      <c r="J46" s="64">
        <v>5.972</v>
      </c>
      <c r="K46" s="65">
        <f t="shared" si="2"/>
        <v>70.03708935963272</v>
      </c>
      <c r="L46" s="63"/>
      <c r="M46" s="64">
        <v>6.048</v>
      </c>
      <c r="N46" s="65">
        <f t="shared" si="3"/>
        <v>68.28795736401555</v>
      </c>
      <c r="O46" s="198"/>
      <c r="P46" s="188">
        <v>36</v>
      </c>
    </row>
    <row r="47" spans="1:16" ht="12.75">
      <c r="A47" s="26">
        <v>37</v>
      </c>
      <c r="B47" s="14">
        <v>0.6</v>
      </c>
      <c r="C47" s="16">
        <v>5.98</v>
      </c>
      <c r="D47" s="181">
        <f t="shared" si="0"/>
        <v>69.84982449860738</v>
      </c>
      <c r="E47" s="27">
        <v>2.1</v>
      </c>
      <c r="F47" s="16">
        <v>5.945</v>
      </c>
      <c r="G47" s="181">
        <f t="shared" si="1"/>
        <v>70.6746992935664</v>
      </c>
      <c r="H47" s="183"/>
      <c r="I47" s="63"/>
      <c r="J47" s="64">
        <v>5.967</v>
      </c>
      <c r="K47" s="65">
        <f t="shared" si="2"/>
        <v>70.1545125754355</v>
      </c>
      <c r="L47" s="63"/>
      <c r="M47" s="64">
        <v>6.062</v>
      </c>
      <c r="N47" s="65">
        <f t="shared" si="3"/>
        <v>67.97290377089877</v>
      </c>
      <c r="O47" s="198"/>
      <c r="P47" s="188">
        <v>37</v>
      </c>
    </row>
    <row r="48" spans="1:16" ht="12.75">
      <c r="A48" s="26">
        <v>38</v>
      </c>
      <c r="B48" s="14">
        <v>1.3</v>
      </c>
      <c r="C48" s="16">
        <v>5.964</v>
      </c>
      <c r="D48" s="181">
        <f t="shared" si="0"/>
        <v>70.22510830689478</v>
      </c>
      <c r="E48" s="27">
        <v>1.9</v>
      </c>
      <c r="F48" s="16">
        <v>5.923</v>
      </c>
      <c r="G48" s="181">
        <f t="shared" si="1"/>
        <v>71.20069321159619</v>
      </c>
      <c r="H48" s="183"/>
      <c r="I48" s="63"/>
      <c r="J48" s="64">
        <v>5.958</v>
      </c>
      <c r="K48" s="65">
        <f t="shared" si="2"/>
        <v>70.36661982427964</v>
      </c>
      <c r="L48" s="63"/>
      <c r="M48" s="64">
        <v>6.055</v>
      </c>
      <c r="N48" s="65">
        <f t="shared" si="3"/>
        <v>68.13015739972356</v>
      </c>
      <c r="O48" s="198"/>
      <c r="P48" s="188">
        <v>38</v>
      </c>
    </row>
    <row r="49" spans="1:16" ht="12.75">
      <c r="A49" s="26">
        <v>39</v>
      </c>
      <c r="B49" s="14">
        <v>1.4</v>
      </c>
      <c r="C49" s="16">
        <v>6.006</v>
      </c>
      <c r="D49" s="181">
        <f t="shared" si="0"/>
        <v>69.24637311850098</v>
      </c>
      <c r="E49" s="27">
        <v>2.1</v>
      </c>
      <c r="F49" s="16">
        <v>5.906</v>
      </c>
      <c r="G49" s="181">
        <f t="shared" si="1"/>
        <v>71.61117537435169</v>
      </c>
      <c r="H49" s="183"/>
      <c r="I49" s="63"/>
      <c r="J49" s="64">
        <v>5.983</v>
      </c>
      <c r="K49" s="65">
        <f t="shared" si="2"/>
        <v>69.77979376577275</v>
      </c>
      <c r="L49" s="63"/>
      <c r="M49" s="64">
        <v>5.998</v>
      </c>
      <c r="N49" s="65">
        <f t="shared" si="3"/>
        <v>69.43121487311375</v>
      </c>
      <c r="O49" s="198"/>
      <c r="P49" s="188">
        <v>39</v>
      </c>
    </row>
    <row r="50" spans="1:16" ht="12.75">
      <c r="A50" s="26">
        <v>40</v>
      </c>
      <c r="B50" s="14">
        <v>1.6</v>
      </c>
      <c r="C50" s="16">
        <v>5.955</v>
      </c>
      <c r="D50" s="181">
        <f t="shared" si="0"/>
        <v>70.43753604031355</v>
      </c>
      <c r="E50" s="27">
        <v>2</v>
      </c>
      <c r="F50" s="16">
        <v>5.927</v>
      </c>
      <c r="G50" s="181">
        <f t="shared" si="1"/>
        <v>71.10462212358226</v>
      </c>
      <c r="H50" s="183"/>
      <c r="I50" s="63"/>
      <c r="J50" s="64">
        <v>5.986</v>
      </c>
      <c r="K50" s="65">
        <f t="shared" si="2"/>
        <v>69.70986829833147</v>
      </c>
      <c r="L50" s="63"/>
      <c r="M50" s="64">
        <v>5.988</v>
      </c>
      <c r="N50" s="65">
        <f t="shared" si="3"/>
        <v>69.66330969665894</v>
      </c>
      <c r="O50" s="198"/>
      <c r="P50" s="188">
        <v>40</v>
      </c>
    </row>
    <row r="51" spans="1:16" ht="12.75">
      <c r="A51" s="26">
        <v>41</v>
      </c>
      <c r="B51" s="14">
        <v>1.7</v>
      </c>
      <c r="C51" s="16">
        <v>5.961</v>
      </c>
      <c r="D51" s="181">
        <f t="shared" si="0"/>
        <v>70.29581065158165</v>
      </c>
      <c r="E51" s="27">
        <v>1.9</v>
      </c>
      <c r="F51" s="16">
        <v>5.91</v>
      </c>
      <c r="G51" s="181">
        <f t="shared" si="1"/>
        <v>71.51427257709409</v>
      </c>
      <c r="H51" s="183"/>
      <c r="I51" s="63"/>
      <c r="J51" s="64">
        <v>5.962</v>
      </c>
      <c r="K51" s="65">
        <f t="shared" si="2"/>
        <v>70.2722313441914</v>
      </c>
      <c r="L51" s="63"/>
      <c r="M51" s="64">
        <v>6.008</v>
      </c>
      <c r="N51" s="65">
        <f t="shared" si="3"/>
        <v>69.20027801369146</v>
      </c>
      <c r="O51" s="198"/>
      <c r="P51" s="188">
        <v>41</v>
      </c>
    </row>
    <row r="52" spans="1:16" ht="12.75">
      <c r="A52" s="26">
        <v>42</v>
      </c>
      <c r="B52" s="14">
        <v>1.2</v>
      </c>
      <c r="C52" s="16">
        <v>5.983</v>
      </c>
      <c r="D52" s="181">
        <f t="shared" si="0"/>
        <v>69.77979376577275</v>
      </c>
      <c r="E52" s="27">
        <v>1.6</v>
      </c>
      <c r="F52" s="16">
        <v>5.972</v>
      </c>
      <c r="G52" s="181">
        <f t="shared" si="1"/>
        <v>70.03708935963272</v>
      </c>
      <c r="H52" s="183"/>
      <c r="I52" s="63"/>
      <c r="J52" s="64">
        <v>5.935</v>
      </c>
      <c r="K52" s="65">
        <f t="shared" si="2"/>
        <v>70.91306235978223</v>
      </c>
      <c r="L52" s="63"/>
      <c r="M52" s="64">
        <v>6.068</v>
      </c>
      <c r="N52" s="65">
        <f t="shared" si="3"/>
        <v>67.8385478746911</v>
      </c>
      <c r="O52" s="198"/>
      <c r="P52" s="188">
        <v>42</v>
      </c>
    </row>
    <row r="53" spans="1:16" ht="12.75">
      <c r="A53" s="26">
        <v>43</v>
      </c>
      <c r="B53" s="14" t="s">
        <v>17</v>
      </c>
      <c r="C53" s="16">
        <v>5.947</v>
      </c>
      <c r="D53" s="181">
        <f t="shared" si="0"/>
        <v>70.6271709160982</v>
      </c>
      <c r="E53" s="27">
        <v>2</v>
      </c>
      <c r="F53" s="16">
        <v>5.974</v>
      </c>
      <c r="G53" s="181">
        <f t="shared" si="1"/>
        <v>69.99020260656349</v>
      </c>
      <c r="H53" s="183"/>
      <c r="I53" s="63"/>
      <c r="J53" s="64">
        <v>5.952</v>
      </c>
      <c r="K53" s="65">
        <f t="shared" si="2"/>
        <v>70.50855951555091</v>
      </c>
      <c r="L53" s="63"/>
      <c r="M53" s="64">
        <v>5.962</v>
      </c>
      <c r="N53" s="65">
        <f t="shared" si="3"/>
        <v>70.2722313441914</v>
      </c>
      <c r="O53" s="198"/>
      <c r="P53" s="188">
        <v>43</v>
      </c>
    </row>
    <row r="54" spans="1:16" ht="12.75">
      <c r="A54" s="26">
        <v>44</v>
      </c>
      <c r="B54" s="14">
        <v>0.8</v>
      </c>
      <c r="C54" s="16">
        <v>6.03</v>
      </c>
      <c r="D54" s="181">
        <f t="shared" si="0"/>
        <v>68.69625515320027</v>
      </c>
      <c r="E54" s="27">
        <v>2.1</v>
      </c>
      <c r="F54" s="16">
        <v>5.946</v>
      </c>
      <c r="G54" s="181">
        <f t="shared" si="1"/>
        <v>70.65092910983016</v>
      </c>
      <c r="H54" s="183"/>
      <c r="I54" s="63"/>
      <c r="J54" s="64">
        <v>5.973</v>
      </c>
      <c r="K54" s="65">
        <f t="shared" si="2"/>
        <v>70.01364009576102</v>
      </c>
      <c r="L54" s="63"/>
      <c r="M54" s="64">
        <v>6.003</v>
      </c>
      <c r="N54" s="65">
        <f t="shared" si="3"/>
        <v>69.31560218003052</v>
      </c>
      <c r="O54" s="198"/>
      <c r="P54" s="188">
        <v>44</v>
      </c>
    </row>
    <row r="55" spans="1:16" ht="12.75">
      <c r="A55" s="26">
        <v>45</v>
      </c>
      <c r="B55" s="14">
        <v>1</v>
      </c>
      <c r="C55" s="16">
        <v>5.987</v>
      </c>
      <c r="D55" s="181">
        <f t="shared" si="0"/>
        <v>69.68658316503306</v>
      </c>
      <c r="E55" s="27">
        <v>2</v>
      </c>
      <c r="F55" s="16">
        <v>5.929</v>
      </c>
      <c r="G55" s="181">
        <f t="shared" si="1"/>
        <v>71.0566594793321</v>
      </c>
      <c r="H55" s="183"/>
      <c r="I55" s="63"/>
      <c r="J55" s="64">
        <v>5.949</v>
      </c>
      <c r="K55" s="65">
        <f t="shared" si="2"/>
        <v>70.57969046640378</v>
      </c>
      <c r="L55" s="63"/>
      <c r="M55" s="64">
        <v>6</v>
      </c>
      <c r="N55" s="65">
        <f t="shared" si="3"/>
        <v>69.38493511111112</v>
      </c>
      <c r="O55" s="198"/>
      <c r="P55" s="188">
        <v>45</v>
      </c>
    </row>
    <row r="56" spans="1:16" ht="12.75">
      <c r="A56" s="26">
        <v>46</v>
      </c>
      <c r="B56" s="14">
        <v>1.6</v>
      </c>
      <c r="C56" s="16">
        <v>5.987</v>
      </c>
      <c r="D56" s="181">
        <f t="shared" si="0"/>
        <v>69.68658316503306</v>
      </c>
      <c r="E56" s="27">
        <v>2.1</v>
      </c>
      <c r="F56" s="16">
        <v>5.964</v>
      </c>
      <c r="G56" s="181">
        <f t="shared" si="1"/>
        <v>70.22510830689478</v>
      </c>
      <c r="H56" s="183"/>
      <c r="I56" s="63"/>
      <c r="J56" s="64">
        <v>5.985</v>
      </c>
      <c r="K56" s="65">
        <f t="shared" si="2"/>
        <v>69.73316510435096</v>
      </c>
      <c r="L56" s="63"/>
      <c r="M56" s="64">
        <v>6.013</v>
      </c>
      <c r="N56" s="65">
        <f t="shared" si="3"/>
        <v>69.08524141481912</v>
      </c>
      <c r="O56" s="198"/>
      <c r="P56" s="188">
        <v>46</v>
      </c>
    </row>
    <row r="57" spans="1:16" ht="12.75">
      <c r="A57" s="26">
        <v>47</v>
      </c>
      <c r="B57" s="14">
        <v>1.7</v>
      </c>
      <c r="C57" s="16">
        <v>5.977</v>
      </c>
      <c r="D57" s="181">
        <f t="shared" si="0"/>
        <v>69.91996070822933</v>
      </c>
      <c r="E57" s="27">
        <v>1.9</v>
      </c>
      <c r="F57" s="16">
        <v>5.99</v>
      </c>
      <c r="G57" s="181">
        <f t="shared" si="1"/>
        <v>69.61679772352919</v>
      </c>
      <c r="H57" s="183"/>
      <c r="I57" s="63"/>
      <c r="J57" s="64">
        <v>5.952</v>
      </c>
      <c r="K57" s="65">
        <f t="shared" si="2"/>
        <v>70.50855951555091</v>
      </c>
      <c r="L57" s="63"/>
      <c r="M57" s="64">
        <v>5.992</v>
      </c>
      <c r="N57" s="65">
        <f t="shared" si="3"/>
        <v>69.57033231669818</v>
      </c>
      <c r="O57" s="198"/>
      <c r="P57" s="188">
        <v>47</v>
      </c>
    </row>
    <row r="58" spans="1:16" ht="12.75">
      <c r="A58" s="26">
        <v>48</v>
      </c>
      <c r="B58" s="14">
        <v>1.5</v>
      </c>
      <c r="C58" s="16">
        <v>5.978</v>
      </c>
      <c r="D58" s="181">
        <f t="shared" si="0"/>
        <v>69.89657023897483</v>
      </c>
      <c r="E58" s="27">
        <v>2</v>
      </c>
      <c r="F58" s="16">
        <v>5.909</v>
      </c>
      <c r="G58" s="181">
        <f t="shared" si="1"/>
        <v>71.5384798283643</v>
      </c>
      <c r="H58" s="183"/>
      <c r="I58" s="63"/>
      <c r="J58" s="64">
        <v>5.955</v>
      </c>
      <c r="K58" s="65">
        <f t="shared" si="2"/>
        <v>70.43753604031355</v>
      </c>
      <c r="L58" s="63"/>
      <c r="M58" s="64">
        <v>6.013</v>
      </c>
      <c r="N58" s="65">
        <f t="shared" si="3"/>
        <v>69.08524141481912</v>
      </c>
      <c r="O58" s="198"/>
      <c r="P58" s="188">
        <v>48</v>
      </c>
    </row>
    <row r="59" spans="1:16" ht="12.75">
      <c r="A59" s="26">
        <v>49</v>
      </c>
      <c r="B59" s="14">
        <v>1.3</v>
      </c>
      <c r="C59" s="16">
        <v>5.989</v>
      </c>
      <c r="D59" s="181">
        <f t="shared" si="0"/>
        <v>69.64004788541891</v>
      </c>
      <c r="E59" s="27">
        <v>2</v>
      </c>
      <c r="F59" s="16">
        <v>5.989</v>
      </c>
      <c r="G59" s="181">
        <f t="shared" si="1"/>
        <v>69.64004788541891</v>
      </c>
      <c r="H59" s="183"/>
      <c r="I59" s="63"/>
      <c r="J59" s="64">
        <v>5.973</v>
      </c>
      <c r="K59" s="65">
        <f t="shared" si="2"/>
        <v>70.01364009576102</v>
      </c>
      <c r="L59" s="63"/>
      <c r="M59" s="64">
        <v>6.025</v>
      </c>
      <c r="N59" s="65">
        <f t="shared" si="3"/>
        <v>68.81032114460838</v>
      </c>
      <c r="O59" s="198"/>
      <c r="P59" s="188">
        <v>49</v>
      </c>
    </row>
    <row r="60" spans="1:16" ht="12.75">
      <c r="A60" s="26">
        <v>50</v>
      </c>
      <c r="B60" s="14">
        <v>1.8</v>
      </c>
      <c r="C60" s="16">
        <v>5.963</v>
      </c>
      <c r="D60" s="181">
        <f t="shared" si="0"/>
        <v>70.24866389861408</v>
      </c>
      <c r="E60" s="27">
        <v>1.9</v>
      </c>
      <c r="F60" s="16">
        <v>5.958</v>
      </c>
      <c r="G60" s="181">
        <f t="shared" si="1"/>
        <v>70.36661982427964</v>
      </c>
      <c r="H60" s="183"/>
      <c r="I60" s="63"/>
      <c r="J60" s="64">
        <v>6.008</v>
      </c>
      <c r="K60" s="65">
        <f t="shared" si="2"/>
        <v>69.20027801369146</v>
      </c>
      <c r="L60" s="63"/>
      <c r="M60" s="64">
        <v>6.018</v>
      </c>
      <c r="N60" s="65">
        <f t="shared" si="3"/>
        <v>68.97049142811954</v>
      </c>
      <c r="O60" s="198"/>
      <c r="P60" s="188">
        <v>50</v>
      </c>
    </row>
    <row r="61" spans="1:16" ht="12.75">
      <c r="A61" s="26">
        <v>51</v>
      </c>
      <c r="B61" s="14">
        <v>1.7</v>
      </c>
      <c r="C61" s="16">
        <v>5.965</v>
      </c>
      <c r="D61" s="181">
        <f t="shared" si="0"/>
        <v>70.20156456108525</v>
      </c>
      <c r="E61" s="27">
        <v>1.8</v>
      </c>
      <c r="F61" s="16">
        <v>5.991</v>
      </c>
      <c r="G61" s="181">
        <f t="shared" si="1"/>
        <v>69.59355920321254</v>
      </c>
      <c r="H61" s="183"/>
      <c r="I61" s="63"/>
      <c r="J61" s="64">
        <v>5.982</v>
      </c>
      <c r="K61" s="65">
        <f t="shared" si="2"/>
        <v>69.80312563680118</v>
      </c>
      <c r="L61" s="63"/>
      <c r="M61" s="64">
        <v>6.038</v>
      </c>
      <c r="N61" s="65">
        <f t="shared" si="3"/>
        <v>68.51433863547865</v>
      </c>
      <c r="O61" s="198"/>
      <c r="P61" s="188">
        <v>51</v>
      </c>
    </row>
    <row r="62" spans="1:16" ht="12.75">
      <c r="A62" s="26">
        <v>52</v>
      </c>
      <c r="B62" s="14">
        <v>3.5</v>
      </c>
      <c r="C62" s="16">
        <v>5.975</v>
      </c>
      <c r="D62" s="181">
        <f t="shared" si="0"/>
        <v>69.9667768841582</v>
      </c>
      <c r="E62" s="27">
        <v>2.1</v>
      </c>
      <c r="F62" s="16">
        <v>5.961</v>
      </c>
      <c r="G62" s="181">
        <f t="shared" si="1"/>
        <v>70.29581065158165</v>
      </c>
      <c r="H62" s="183"/>
      <c r="I62" s="63"/>
      <c r="J62" s="64">
        <v>5.959</v>
      </c>
      <c r="K62" s="65">
        <f t="shared" si="2"/>
        <v>70.34300488365413</v>
      </c>
      <c r="L62" s="63"/>
      <c r="M62" s="64">
        <v>6.005</v>
      </c>
      <c r="N62" s="65">
        <f t="shared" si="3"/>
        <v>69.26943794409459</v>
      </c>
      <c r="O62" s="198"/>
      <c r="P62" s="188">
        <v>52</v>
      </c>
    </row>
    <row r="63" spans="1:16" ht="12.75">
      <c r="A63" s="26">
        <v>53</v>
      </c>
      <c r="B63" s="14">
        <v>1.7</v>
      </c>
      <c r="C63" s="16">
        <v>5.986</v>
      </c>
      <c r="D63" s="181">
        <f t="shared" si="0"/>
        <v>69.70986829833147</v>
      </c>
      <c r="E63" s="27">
        <v>2</v>
      </c>
      <c r="F63" s="16">
        <v>6.009</v>
      </c>
      <c r="G63" s="181">
        <f t="shared" si="1"/>
        <v>69.1772477191463</v>
      </c>
      <c r="H63" s="183"/>
      <c r="I63" s="63"/>
      <c r="J63" s="64">
        <v>6.947</v>
      </c>
      <c r="K63" s="65">
        <f t="shared" si="2"/>
        <v>51.757476009156825</v>
      </c>
      <c r="L63" s="63"/>
      <c r="M63" s="64">
        <v>6.019</v>
      </c>
      <c r="N63" s="65">
        <f t="shared" si="3"/>
        <v>68.94757574045371</v>
      </c>
      <c r="O63" s="198"/>
      <c r="P63" s="188">
        <v>53</v>
      </c>
    </row>
    <row r="64" spans="1:16" ht="12.75">
      <c r="A64" s="26">
        <v>54</v>
      </c>
      <c r="B64" s="14">
        <v>1.3</v>
      </c>
      <c r="C64" s="16">
        <v>5.954</v>
      </c>
      <c r="D64" s="181">
        <f t="shared" si="0"/>
        <v>70.46119860369427</v>
      </c>
      <c r="E64" s="27">
        <v>33.1</v>
      </c>
      <c r="F64" s="16">
        <v>5.826</v>
      </c>
      <c r="G64" s="181">
        <f t="shared" si="1"/>
        <v>73.59134266659079</v>
      </c>
      <c r="H64" s="183"/>
      <c r="I64" s="63"/>
      <c r="J64" s="64">
        <v>5.974</v>
      </c>
      <c r="K64" s="65">
        <f t="shared" si="2"/>
        <v>69.99020260656349</v>
      </c>
      <c r="L64" s="63"/>
      <c r="M64" s="64">
        <v>5.974</v>
      </c>
      <c r="N64" s="65">
        <f t="shared" si="3"/>
        <v>69.99020260656349</v>
      </c>
      <c r="O64" s="198"/>
      <c r="P64" s="188">
        <v>54</v>
      </c>
    </row>
    <row r="65" spans="1:16" ht="12.75">
      <c r="A65" s="26">
        <v>55</v>
      </c>
      <c r="B65" s="14">
        <v>1.7</v>
      </c>
      <c r="C65" s="16">
        <v>5.959</v>
      </c>
      <c r="D65" s="181">
        <f t="shared" si="0"/>
        <v>70.34300488365413</v>
      </c>
      <c r="E65" s="27">
        <v>2</v>
      </c>
      <c r="F65" s="16">
        <v>5.943</v>
      </c>
      <c r="G65" s="181">
        <f t="shared" si="1"/>
        <v>70.72227566333586</v>
      </c>
      <c r="H65" s="183"/>
      <c r="I65" s="63"/>
      <c r="J65" s="64">
        <v>5.991</v>
      </c>
      <c r="K65" s="65">
        <f t="shared" si="2"/>
        <v>69.59355920321254</v>
      </c>
      <c r="L65" s="63"/>
      <c r="M65" s="64">
        <v>6.016</v>
      </c>
      <c r="N65" s="65">
        <f t="shared" si="3"/>
        <v>69.01635709031234</v>
      </c>
      <c r="O65" s="198"/>
      <c r="P65" s="188">
        <v>55</v>
      </c>
    </row>
    <row r="66" spans="1:16" ht="12.75">
      <c r="A66" s="26">
        <v>56</v>
      </c>
      <c r="B66" s="14">
        <v>1.4</v>
      </c>
      <c r="C66" s="16">
        <v>5.977</v>
      </c>
      <c r="D66" s="181">
        <f t="shared" si="0"/>
        <v>69.91996070822933</v>
      </c>
      <c r="E66" s="27">
        <v>0.9</v>
      </c>
      <c r="F66" s="16">
        <v>5.933</v>
      </c>
      <c r="G66" s="181">
        <f t="shared" si="1"/>
        <v>70.96087966277969</v>
      </c>
      <c r="H66" s="183"/>
      <c r="I66" s="63"/>
      <c r="J66" s="64">
        <v>5.95</v>
      </c>
      <c r="K66" s="65">
        <f t="shared" si="2"/>
        <v>70.55596819433656</v>
      </c>
      <c r="L66" s="63"/>
      <c r="M66" s="64">
        <v>5.985</v>
      </c>
      <c r="N66" s="65">
        <f t="shared" si="3"/>
        <v>69.73316510435096</v>
      </c>
      <c r="O66" s="198"/>
      <c r="P66" s="188">
        <v>56</v>
      </c>
    </row>
    <row r="67" spans="1:16" ht="12.75">
      <c r="A67" s="26">
        <v>57</v>
      </c>
      <c r="B67" s="14">
        <v>2</v>
      </c>
      <c r="C67" s="16">
        <v>6.02</v>
      </c>
      <c r="D67" s="181">
        <f t="shared" si="0"/>
        <v>68.92467147161732</v>
      </c>
      <c r="E67" s="27">
        <v>1.8</v>
      </c>
      <c r="F67" s="16">
        <v>5.992</v>
      </c>
      <c r="G67" s="181">
        <f t="shared" si="1"/>
        <v>69.57033231669818</v>
      </c>
      <c r="H67" s="183"/>
      <c r="I67" s="63"/>
      <c r="J67" s="64">
        <v>5.983</v>
      </c>
      <c r="K67" s="65">
        <f t="shared" si="2"/>
        <v>69.77979376577275</v>
      </c>
      <c r="L67" s="63"/>
      <c r="M67" s="64">
        <v>6.009</v>
      </c>
      <c r="N67" s="65">
        <f t="shared" si="3"/>
        <v>69.1772477191463</v>
      </c>
      <c r="O67" s="198"/>
      <c r="P67" s="188">
        <v>57</v>
      </c>
    </row>
    <row r="68" spans="1:16" ht="12.75">
      <c r="A68" s="26">
        <v>58</v>
      </c>
      <c r="B68" s="14">
        <v>1.7</v>
      </c>
      <c r="C68" s="16">
        <v>6.019</v>
      </c>
      <c r="D68" s="181">
        <f t="shared" si="0"/>
        <v>68.94757574045371</v>
      </c>
      <c r="E68" s="27">
        <v>1.9</v>
      </c>
      <c r="F68" s="16">
        <v>6.003</v>
      </c>
      <c r="G68" s="181">
        <f t="shared" si="1"/>
        <v>69.31560218003052</v>
      </c>
      <c r="H68" s="183"/>
      <c r="I68" s="63"/>
      <c r="J68" s="64">
        <v>5.989</v>
      </c>
      <c r="K68" s="65">
        <f t="shared" si="2"/>
        <v>69.64004788541891</v>
      </c>
      <c r="L68" s="63"/>
      <c r="M68" s="64">
        <v>6.039</v>
      </c>
      <c r="N68" s="65">
        <f t="shared" si="3"/>
        <v>68.49164989032896</v>
      </c>
      <c r="O68" s="198"/>
      <c r="P68" s="188">
        <v>58</v>
      </c>
    </row>
    <row r="69" spans="1:16" ht="12.75">
      <c r="A69" s="26">
        <v>59</v>
      </c>
      <c r="B69" s="14">
        <v>1.8</v>
      </c>
      <c r="C69" s="16">
        <v>6.008</v>
      </c>
      <c r="D69" s="181">
        <f t="shared" si="0"/>
        <v>69.20027801369146</v>
      </c>
      <c r="E69" s="27">
        <v>1.5</v>
      </c>
      <c r="F69" s="16">
        <v>5.98</v>
      </c>
      <c r="G69" s="181">
        <f t="shared" si="1"/>
        <v>69.84982449860738</v>
      </c>
      <c r="H69" s="183"/>
      <c r="I69" s="63"/>
      <c r="J69" s="64">
        <v>5.973</v>
      </c>
      <c r="K69" s="65">
        <f t="shared" si="2"/>
        <v>70.01364009576102</v>
      </c>
      <c r="L69" s="63"/>
      <c r="M69" s="64">
        <v>6.016</v>
      </c>
      <c r="N69" s="65">
        <f t="shared" si="3"/>
        <v>69.01635709031234</v>
      </c>
      <c r="O69" s="198"/>
      <c r="P69" s="188">
        <v>59</v>
      </c>
    </row>
    <row r="70" spans="1:16" ht="12.75">
      <c r="A70" s="26">
        <v>60</v>
      </c>
      <c r="B70" s="14">
        <v>1.7</v>
      </c>
      <c r="C70" s="16">
        <v>5.998</v>
      </c>
      <c r="D70" s="181">
        <f t="shared" si="0"/>
        <v>69.43121487311375</v>
      </c>
      <c r="E70" s="27">
        <v>1.6</v>
      </c>
      <c r="F70" s="16">
        <v>5.655</v>
      </c>
      <c r="G70" s="181">
        <f t="shared" si="1"/>
        <v>78.10925017257405</v>
      </c>
      <c r="H70" s="183"/>
      <c r="I70" s="63"/>
      <c r="J70" s="64">
        <v>5.942</v>
      </c>
      <c r="K70" s="65">
        <f t="shared" si="2"/>
        <v>70.7460818655281</v>
      </c>
      <c r="L70" s="63"/>
      <c r="M70" s="64">
        <v>5.966</v>
      </c>
      <c r="N70" s="65">
        <f t="shared" si="3"/>
        <v>70.17803265324378</v>
      </c>
      <c r="O70" s="198"/>
      <c r="P70" s="188">
        <v>60</v>
      </c>
    </row>
    <row r="71" spans="1:16" ht="12.75">
      <c r="A71" s="26">
        <v>61</v>
      </c>
      <c r="B71" s="28">
        <v>1.7</v>
      </c>
      <c r="C71" s="16">
        <v>6.007</v>
      </c>
      <c r="D71" s="181">
        <f t="shared" si="0"/>
        <v>69.22331981092255</v>
      </c>
      <c r="E71" s="27">
        <v>1.8</v>
      </c>
      <c r="F71" s="16">
        <v>5.243</v>
      </c>
      <c r="G71" s="181">
        <f t="shared" si="1"/>
        <v>90.86737282180985</v>
      </c>
      <c r="H71" s="183"/>
      <c r="I71" s="63"/>
      <c r="J71" s="64">
        <v>5.959</v>
      </c>
      <c r="K71" s="65">
        <f t="shared" si="2"/>
        <v>70.34300488365413</v>
      </c>
      <c r="L71" s="63"/>
      <c r="M71" s="64">
        <v>6.036</v>
      </c>
      <c r="N71" s="65">
        <f t="shared" si="3"/>
        <v>68.55974996058552</v>
      </c>
      <c r="O71" s="198"/>
      <c r="P71" s="188">
        <v>61</v>
      </c>
    </row>
    <row r="72" spans="1:16" ht="12.75">
      <c r="A72" s="26">
        <v>62</v>
      </c>
      <c r="B72" s="14">
        <v>1.3</v>
      </c>
      <c r="C72" s="16">
        <v>5.995</v>
      </c>
      <c r="D72" s="181">
        <f t="shared" si="0"/>
        <v>69.50072138235852</v>
      </c>
      <c r="E72" s="27">
        <v>1.7</v>
      </c>
      <c r="F72" s="16">
        <v>5.863</v>
      </c>
      <c r="G72" s="181">
        <f t="shared" si="1"/>
        <v>72.6654385372015</v>
      </c>
      <c r="H72" s="183"/>
      <c r="I72" s="63"/>
      <c r="J72" s="64">
        <v>5.934</v>
      </c>
      <c r="K72" s="65">
        <f t="shared" si="2"/>
        <v>70.93696496763806</v>
      </c>
      <c r="L72" s="63"/>
      <c r="M72" s="64">
        <v>5.947</v>
      </c>
      <c r="N72" s="65">
        <f t="shared" si="3"/>
        <v>70.6271709160982</v>
      </c>
      <c r="O72" s="198"/>
      <c r="P72" s="188">
        <v>62</v>
      </c>
    </row>
    <row r="73" spans="1:16" ht="13.5" thickBot="1">
      <c r="A73" s="29">
        <v>63</v>
      </c>
      <c r="B73" s="30">
        <v>1.5</v>
      </c>
      <c r="C73" s="31">
        <v>6.021</v>
      </c>
      <c r="D73" s="181">
        <f t="shared" si="0"/>
        <v>68.9017786140249</v>
      </c>
      <c r="E73" s="32">
        <v>1.7</v>
      </c>
      <c r="F73" s="31">
        <v>5.805</v>
      </c>
      <c r="G73" s="181">
        <f t="shared" si="1"/>
        <v>74.12474956618378</v>
      </c>
      <c r="H73" s="184"/>
      <c r="I73" s="66"/>
      <c r="J73" s="67">
        <v>5.998</v>
      </c>
      <c r="K73" s="65">
        <f t="shared" si="2"/>
        <v>69.43121487311375</v>
      </c>
      <c r="L73" s="66"/>
      <c r="M73" s="67">
        <v>5.938</v>
      </c>
      <c r="N73" s="65">
        <f t="shared" si="3"/>
        <v>70.84142697851982</v>
      </c>
      <c r="O73" s="199"/>
      <c r="P73" s="179">
        <v>63</v>
      </c>
    </row>
    <row r="74" spans="1:17" ht="26.25" thickBot="1">
      <c r="A74" s="21" t="s">
        <v>2</v>
      </c>
      <c r="B74" s="9" t="s">
        <v>3</v>
      </c>
      <c r="C74" s="10" t="s">
        <v>5</v>
      </c>
      <c r="D74" s="10" t="s">
        <v>7</v>
      </c>
      <c r="E74" s="10" t="s">
        <v>4</v>
      </c>
      <c r="F74" s="10" t="s">
        <v>6</v>
      </c>
      <c r="G74" s="10" t="s">
        <v>8</v>
      </c>
      <c r="H74" s="11" t="s">
        <v>19</v>
      </c>
      <c r="I74" s="9" t="s">
        <v>3</v>
      </c>
      <c r="J74" s="10" t="s">
        <v>5</v>
      </c>
      <c r="K74" s="10" t="s">
        <v>7</v>
      </c>
      <c r="L74" s="10" t="s">
        <v>4</v>
      </c>
      <c r="M74" s="10" t="s">
        <v>6</v>
      </c>
      <c r="N74" s="10" t="s">
        <v>8</v>
      </c>
      <c r="O74" s="22" t="s">
        <v>19</v>
      </c>
      <c r="P74" s="187" t="s">
        <v>2</v>
      </c>
      <c r="Q74" s="200" t="s">
        <v>60</v>
      </c>
    </row>
    <row r="75" spans="1:17" ht="12.75">
      <c r="A75" s="33" t="s">
        <v>10</v>
      </c>
      <c r="B75" s="34"/>
      <c r="C75" s="35">
        <f>AVERAGE(C10:C73)</f>
        <v>5.979109374999999</v>
      </c>
      <c r="D75" s="35">
        <f>AVERAGE(D10:D73)</f>
        <v>69.87354535745874</v>
      </c>
      <c r="E75" s="34"/>
      <c r="F75" s="36">
        <f>AVERAGE(F10:F73)</f>
        <v>5.88396875</v>
      </c>
      <c r="G75" s="34">
        <f>AVERAGE(G10:G73)</f>
        <v>72.26414346523008</v>
      </c>
      <c r="H75" s="37"/>
      <c r="I75" s="34"/>
      <c r="J75" s="35">
        <f>AVERAGE(J10:J73)</f>
        <v>5.98990625</v>
      </c>
      <c r="K75" s="35">
        <f>AVERAGE(K10:K73)</f>
        <v>69.69202859419903</v>
      </c>
      <c r="L75" s="34"/>
      <c r="M75" s="34">
        <f>AVERAGE(M10:M73)</f>
        <v>5.96884375</v>
      </c>
      <c r="N75" s="34">
        <f>AVERAGE(N10:N73)</f>
        <v>70.52521154269276</v>
      </c>
      <c r="O75" s="37"/>
      <c r="P75" s="189" t="s">
        <v>10</v>
      </c>
      <c r="Q75" s="201">
        <v>0.4</v>
      </c>
    </row>
    <row r="76" spans="1:16" ht="12.75">
      <c r="A76" s="38" t="s">
        <v>11</v>
      </c>
      <c r="B76" s="39"/>
      <c r="C76" s="40">
        <f>STDEV(C10:C73)</f>
        <v>0.02250158173473884</v>
      </c>
      <c r="D76" s="40">
        <f>STDEV(D10:D73)</f>
        <v>0.5234570571615933</v>
      </c>
      <c r="E76" s="39"/>
      <c r="F76" s="41">
        <f>STDEV(F10:F73)</f>
        <v>0.13167299186137582</v>
      </c>
      <c r="G76" s="39">
        <f>STDEV(G10:G73)</f>
        <v>3.5466666669144393</v>
      </c>
      <c r="H76" s="42"/>
      <c r="I76" s="39"/>
      <c r="J76" s="40">
        <f>STDEV(J10:J73)</f>
        <v>0.12377613160044465</v>
      </c>
      <c r="K76" s="40">
        <f>STDEV(K10:K73)</f>
        <v>2.3428259938156537</v>
      </c>
      <c r="L76" s="39"/>
      <c r="M76" s="39">
        <f>STDEV(M10:M73)</f>
        <v>0.2146368079463551</v>
      </c>
      <c r="N76" s="39">
        <f>STDEV(N10:N73)</f>
        <v>8.249053681105492</v>
      </c>
      <c r="O76" s="42"/>
      <c r="P76" s="190" t="s">
        <v>11</v>
      </c>
    </row>
    <row r="77" spans="1:16" ht="12.75">
      <c r="A77" s="43" t="s">
        <v>12</v>
      </c>
      <c r="B77" s="44">
        <f aca="true" t="shared" si="4" ref="B77:G77">MAX(B10:B73)</f>
        <v>7.8</v>
      </c>
      <c r="C77" s="45">
        <f t="shared" si="4"/>
        <v>6.05</v>
      </c>
      <c r="D77" s="45">
        <f t="shared" si="4"/>
        <v>70.88917183106778</v>
      </c>
      <c r="E77" s="44">
        <f t="shared" si="4"/>
        <v>110</v>
      </c>
      <c r="F77" s="46">
        <f t="shared" si="4"/>
        <v>6.015</v>
      </c>
      <c r="G77" s="44">
        <f t="shared" si="4"/>
        <v>90.86737282180985</v>
      </c>
      <c r="H77" s="47"/>
      <c r="I77" s="44"/>
      <c r="J77" s="45">
        <f>MAX(J10:J73)</f>
        <v>6.947</v>
      </c>
      <c r="K77" s="45">
        <f>MAX(K10:K73)</f>
        <v>71.73258109194295</v>
      </c>
      <c r="L77" s="44">
        <f>MAX(L10:L73)</f>
        <v>0</v>
      </c>
      <c r="M77" s="44">
        <f>MAX(M10:M73)</f>
        <v>6.092</v>
      </c>
      <c r="N77" s="44">
        <f>MAX(N10:N73)</f>
        <v>135.21811112162507</v>
      </c>
      <c r="O77" s="47"/>
      <c r="P77" s="191" t="s">
        <v>12</v>
      </c>
    </row>
    <row r="78" spans="1:16" ht="12.75">
      <c r="A78" s="43" t="s">
        <v>13</v>
      </c>
      <c r="B78" s="48"/>
      <c r="C78" s="45">
        <f>MIN(C10:C73)</f>
        <v>5.936</v>
      </c>
      <c r="D78" s="45">
        <f>MIN(D10:D73)</f>
        <v>68.24281576395055</v>
      </c>
      <c r="E78" s="44">
        <f>MIN(E10:E73)</f>
        <v>0.9</v>
      </c>
      <c r="F78" s="46">
        <f>MIN(F10:F73)</f>
        <v>5.243</v>
      </c>
      <c r="G78" s="44">
        <f>MIN(G10:G73)</f>
        <v>69.03930708004167</v>
      </c>
      <c r="H78" s="49"/>
      <c r="I78" s="48"/>
      <c r="J78" s="45">
        <f>MIN(J10:J73)</f>
        <v>5.901</v>
      </c>
      <c r="K78" s="45">
        <f>MIN(K10:K73)</f>
        <v>51.757476009156825</v>
      </c>
      <c r="L78" s="44">
        <f>MIN(L10:L73)</f>
        <v>0</v>
      </c>
      <c r="M78" s="44">
        <f>MIN(M10:M73)</f>
        <v>4.298</v>
      </c>
      <c r="N78" s="44">
        <f>MIN(N10:N73)</f>
        <v>67.30508823127455</v>
      </c>
      <c r="O78" s="49"/>
      <c r="P78" s="191" t="s">
        <v>13</v>
      </c>
    </row>
    <row r="79" spans="1:16" ht="12.75">
      <c r="A79" s="43" t="s">
        <v>23</v>
      </c>
      <c r="B79" s="48"/>
      <c r="C79" s="50"/>
      <c r="D79" s="51">
        <f>COUNTIF(D10:D73,"&lt;70")</f>
        <v>35</v>
      </c>
      <c r="E79" s="48"/>
      <c r="F79" s="48"/>
      <c r="G79" s="52">
        <f>COUNTIF(G10:G73,"&lt;70")</f>
        <v>13</v>
      </c>
      <c r="H79" s="49"/>
      <c r="I79" s="48"/>
      <c r="J79" s="50"/>
      <c r="K79" s="51">
        <f>COUNTIF(K10:K73,"&lt;70")</f>
        <v>36</v>
      </c>
      <c r="L79" s="48"/>
      <c r="M79" s="48"/>
      <c r="N79" s="52">
        <f>COUNTIF(N10:N73,"&lt;70")</f>
        <v>45</v>
      </c>
      <c r="O79" s="49"/>
      <c r="P79" s="191" t="s">
        <v>23</v>
      </c>
    </row>
    <row r="80" spans="1:16" ht="12.75">
      <c r="A80" s="43" t="s">
        <v>24</v>
      </c>
      <c r="B80" s="48"/>
      <c r="C80" s="50"/>
      <c r="D80" s="51">
        <f>COUNTIF(D10:D73,"&gt;80")</f>
        <v>0</v>
      </c>
      <c r="E80" s="48"/>
      <c r="F80" s="48"/>
      <c r="G80" s="52">
        <f>COUNTIF(G10:G73,"&gt;80")</f>
        <v>2</v>
      </c>
      <c r="H80" s="49"/>
      <c r="I80" s="48"/>
      <c r="J80" s="50"/>
      <c r="K80" s="51">
        <f>COUNTIF(K10:K73,"&gt;80")</f>
        <v>0</v>
      </c>
      <c r="L80" s="48"/>
      <c r="M80" s="48"/>
      <c r="N80" s="52">
        <f>COUNTIF(N10:N73,"&gt;80")</f>
        <v>1</v>
      </c>
      <c r="O80" s="49"/>
      <c r="P80" s="191" t="s">
        <v>24</v>
      </c>
    </row>
    <row r="81" spans="1:16" ht="12.75">
      <c r="A81" s="53" t="s">
        <v>25</v>
      </c>
      <c r="B81" s="52">
        <f>COUNTIF(B10:B73,"&gt;50")</f>
        <v>0</v>
      </c>
      <c r="C81" s="50"/>
      <c r="D81" s="50"/>
      <c r="E81" s="52">
        <f>COUNTIF(E10:E73,"&gt;50")</f>
        <v>1</v>
      </c>
      <c r="F81" s="48"/>
      <c r="G81" s="48"/>
      <c r="H81" s="49"/>
      <c r="I81" s="48"/>
      <c r="J81" s="50"/>
      <c r="K81" s="50"/>
      <c r="L81" s="48"/>
      <c r="M81" s="48"/>
      <c r="N81" s="48"/>
      <c r="O81" s="49"/>
      <c r="P81" s="192" t="s">
        <v>25</v>
      </c>
    </row>
    <row r="82" spans="1:16" ht="12.75">
      <c r="A82" s="54" t="s">
        <v>20</v>
      </c>
      <c r="B82" s="55"/>
      <c r="C82" s="56"/>
      <c r="D82" s="56"/>
      <c r="E82" s="55"/>
      <c r="F82" s="55"/>
      <c r="G82" s="55"/>
      <c r="H82" s="57">
        <f>COUNTIF(H10:H73,"s")+COUNTIF(H10:H73,"s&amp;w")</f>
        <v>0</v>
      </c>
      <c r="I82" s="55"/>
      <c r="J82" s="56"/>
      <c r="K82" s="56"/>
      <c r="L82" s="55"/>
      <c r="M82" s="55"/>
      <c r="N82" s="55"/>
      <c r="O82" s="57">
        <f>COUNTIF(O10:O73,"s")</f>
        <v>0</v>
      </c>
      <c r="P82" s="193" t="s">
        <v>59</v>
      </c>
    </row>
    <row r="83" spans="1:16" ht="13.5" thickBot="1">
      <c r="A83" s="54" t="s">
        <v>21</v>
      </c>
      <c r="B83" s="55"/>
      <c r="C83" s="56"/>
      <c r="D83" s="56"/>
      <c r="E83" s="55"/>
      <c r="F83" s="55"/>
      <c r="G83" s="55"/>
      <c r="H83" s="58">
        <f>COUNTIF(H10:H73,"w")+COUNTIF(H10:H73,"s&amp;w")</f>
        <v>4</v>
      </c>
      <c r="I83" s="55"/>
      <c r="J83" s="56"/>
      <c r="K83" s="56"/>
      <c r="L83" s="55"/>
      <c r="M83" s="55"/>
      <c r="N83" s="55"/>
      <c r="O83" s="58">
        <f>COUNTIF(O10:O73,"w")</f>
        <v>0</v>
      </c>
      <c r="P83" s="194" t="s">
        <v>21</v>
      </c>
    </row>
    <row r="84" spans="1:16" ht="13.5" thickBot="1">
      <c r="A84" s="59" t="s">
        <v>14</v>
      </c>
      <c r="B84" s="212" t="s">
        <v>16</v>
      </c>
      <c r="C84" s="213"/>
      <c r="D84" s="213"/>
      <c r="E84" s="213"/>
      <c r="F84" s="213"/>
      <c r="G84" s="213"/>
      <c r="H84" s="214"/>
      <c r="I84" s="212" t="s">
        <v>27</v>
      </c>
      <c r="J84" s="213"/>
      <c r="K84" s="213"/>
      <c r="L84" s="213"/>
      <c r="M84" s="213"/>
      <c r="N84" s="213"/>
      <c r="O84" s="214"/>
      <c r="P84" s="195" t="s">
        <v>14</v>
      </c>
    </row>
    <row r="85" spans="1:16" ht="12.75">
      <c r="A85" s="60" t="s">
        <v>18</v>
      </c>
      <c r="B85" s="210" t="s">
        <v>26</v>
      </c>
      <c r="C85" s="211"/>
      <c r="N85" s="210" t="s">
        <v>26</v>
      </c>
      <c r="O85" s="211"/>
      <c r="P85" s="60" t="s">
        <v>18</v>
      </c>
    </row>
  </sheetData>
  <mergeCells count="9">
    <mergeCell ref="N85:O85"/>
    <mergeCell ref="B84:H84"/>
    <mergeCell ref="I84:O84"/>
    <mergeCell ref="B85:C85"/>
    <mergeCell ref="D3:E3"/>
    <mergeCell ref="B6:C6"/>
    <mergeCell ref="B7:H7"/>
    <mergeCell ref="I7:O7"/>
    <mergeCell ref="N6:O6"/>
  </mergeCells>
  <printOptions/>
  <pageMargins left="0.53" right="0.6" top="0.33" bottom="0.35" header="0.23" footer="0.1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R81"/>
  <sheetViews>
    <sheetView workbookViewId="0" topLeftCell="A1">
      <selection activeCell="G76" sqref="G76"/>
    </sheetView>
  </sheetViews>
  <sheetFormatPr defaultColWidth="11.421875" defaultRowHeight="12.75"/>
  <sheetData>
    <row r="4" ht="13.5" thickBot="1"/>
    <row r="5" spans="1:18" ht="14.25" thickBot="1" thickTop="1">
      <c r="A5" s="215" t="s">
        <v>58</v>
      </c>
      <c r="B5" s="216"/>
      <c r="C5" s="69"/>
      <c r="D5" s="70" t="s">
        <v>29</v>
      </c>
      <c r="E5" s="71" t="s">
        <v>49</v>
      </c>
      <c r="F5" s="72" t="s">
        <v>30</v>
      </c>
      <c r="G5" s="73" t="s">
        <v>31</v>
      </c>
      <c r="I5" s="215" t="s">
        <v>58</v>
      </c>
      <c r="J5" s="216"/>
      <c r="K5" s="74"/>
      <c r="L5" s="69" t="s">
        <v>47</v>
      </c>
      <c r="M5" s="70" t="s">
        <v>29</v>
      </c>
      <c r="N5" s="75" t="s">
        <v>43</v>
      </c>
      <c r="O5" s="75"/>
      <c r="P5" s="71"/>
      <c r="Q5" s="72" t="s">
        <v>30</v>
      </c>
      <c r="R5" s="73" t="s">
        <v>31</v>
      </c>
    </row>
    <row r="6" spans="1:18" ht="14.25" thickBot="1">
      <c r="A6" s="76" t="s">
        <v>14</v>
      </c>
      <c r="B6" s="217" t="s">
        <v>56</v>
      </c>
      <c r="C6" s="218"/>
      <c r="D6" s="217" t="s">
        <v>57</v>
      </c>
      <c r="E6" s="218"/>
      <c r="F6" s="77" t="s">
        <v>50</v>
      </c>
      <c r="G6" s="78" t="s">
        <v>32</v>
      </c>
      <c r="I6" s="79" t="s">
        <v>14</v>
      </c>
      <c r="J6" s="219" t="s">
        <v>56</v>
      </c>
      <c r="K6" s="220"/>
      <c r="L6" s="221"/>
      <c r="M6" s="219" t="s">
        <v>57</v>
      </c>
      <c r="N6" s="220"/>
      <c r="O6" s="220"/>
      <c r="P6" s="221"/>
      <c r="Q6" s="80" t="s">
        <v>50</v>
      </c>
      <c r="R6" s="81" t="s">
        <v>32</v>
      </c>
    </row>
    <row r="7" spans="1:18" ht="15" thickBot="1">
      <c r="A7" s="82" t="s">
        <v>51</v>
      </c>
      <c r="B7" s="83">
        <v>5</v>
      </c>
      <c r="C7" s="83">
        <v>10</v>
      </c>
      <c r="D7" s="84">
        <v>10</v>
      </c>
      <c r="E7" s="84">
        <v>2</v>
      </c>
      <c r="F7" s="85"/>
      <c r="G7" s="78"/>
      <c r="I7" s="86"/>
      <c r="J7" s="222" t="s">
        <v>52</v>
      </c>
      <c r="K7" s="223"/>
      <c r="L7" s="224" t="s">
        <v>34</v>
      </c>
      <c r="M7" s="222" t="s">
        <v>53</v>
      </c>
      <c r="N7" s="223"/>
      <c r="O7" s="223"/>
      <c r="P7" s="224" t="s">
        <v>33</v>
      </c>
      <c r="Q7" s="87"/>
      <c r="R7" s="78"/>
    </row>
    <row r="8" spans="1:18" ht="14.25" thickBot="1">
      <c r="A8" s="82"/>
      <c r="B8" s="202" t="s">
        <v>28</v>
      </c>
      <c r="C8" s="225"/>
      <c r="D8" s="225"/>
      <c r="E8" s="226"/>
      <c r="F8" s="87"/>
      <c r="G8" s="78"/>
      <c r="I8" s="82"/>
      <c r="J8" s="227" t="s">
        <v>54</v>
      </c>
      <c r="K8" s="228"/>
      <c r="L8" s="229"/>
      <c r="M8" s="230" t="s">
        <v>54</v>
      </c>
      <c r="N8" s="231"/>
      <c r="O8" s="231"/>
      <c r="P8" s="232"/>
      <c r="Q8" s="87"/>
      <c r="R8" s="78"/>
    </row>
    <row r="9" spans="1:18" ht="14.25" thickBot="1">
      <c r="A9" s="88" t="s">
        <v>54</v>
      </c>
      <c r="B9" s="89" t="s">
        <v>35</v>
      </c>
      <c r="C9" s="90" t="s">
        <v>36</v>
      </c>
      <c r="D9" s="89" t="s">
        <v>37</v>
      </c>
      <c r="E9" s="91" t="s">
        <v>38</v>
      </c>
      <c r="F9" s="230" t="s">
        <v>9</v>
      </c>
      <c r="G9" s="233"/>
      <c r="I9" s="88" t="s">
        <v>55</v>
      </c>
      <c r="J9" s="92" t="s">
        <v>44</v>
      </c>
      <c r="K9" s="93" t="s">
        <v>44</v>
      </c>
      <c r="L9" s="93" t="s">
        <v>44</v>
      </c>
      <c r="M9" s="92" t="s">
        <v>45</v>
      </c>
      <c r="N9" s="94" t="s">
        <v>46</v>
      </c>
      <c r="O9" s="95" t="s">
        <v>46</v>
      </c>
      <c r="P9" s="96" t="s">
        <v>45</v>
      </c>
      <c r="Q9" s="230" t="s">
        <v>9</v>
      </c>
      <c r="R9" s="233"/>
    </row>
    <row r="10" spans="1:18" ht="12.75">
      <c r="A10" s="97">
        <v>0</v>
      </c>
      <c r="B10" s="98">
        <v>201</v>
      </c>
      <c r="C10" s="99">
        <v>190</v>
      </c>
      <c r="D10" s="100">
        <v>202</v>
      </c>
      <c r="E10" s="99">
        <v>186</v>
      </c>
      <c r="F10" s="234"/>
      <c r="G10" s="235"/>
      <c r="I10" s="97">
        <v>5</v>
      </c>
      <c r="J10" s="98"/>
      <c r="K10" s="101"/>
      <c r="L10" s="99"/>
      <c r="M10" s="100"/>
      <c r="N10" s="102"/>
      <c r="O10" s="103"/>
      <c r="P10" s="99"/>
      <c r="Q10" s="104"/>
      <c r="R10" s="105"/>
    </row>
    <row r="11" spans="1:18" ht="12.75">
      <c r="A11" s="106">
        <v>1</v>
      </c>
      <c r="B11" s="107">
        <v>196</v>
      </c>
      <c r="C11" s="108">
        <v>191</v>
      </c>
      <c r="D11" s="109">
        <v>202</v>
      </c>
      <c r="E11" s="108">
        <v>185</v>
      </c>
      <c r="F11" s="236"/>
      <c r="G11" s="237"/>
      <c r="I11" s="106">
        <v>6</v>
      </c>
      <c r="J11" s="107"/>
      <c r="K11" s="110"/>
      <c r="L11" s="108"/>
      <c r="M11" s="109"/>
      <c r="N11" s="111"/>
      <c r="O11" s="112"/>
      <c r="P11" s="108"/>
      <c r="Q11" s="113"/>
      <c r="R11" s="114"/>
    </row>
    <row r="12" spans="1:18" ht="12.75">
      <c r="A12" s="106">
        <v>2</v>
      </c>
      <c r="B12" s="107">
        <v>198</v>
      </c>
      <c r="C12" s="108">
        <v>193</v>
      </c>
      <c r="D12" s="109">
        <v>204</v>
      </c>
      <c r="E12" s="108">
        <v>180</v>
      </c>
      <c r="F12" s="236"/>
      <c r="G12" s="237"/>
      <c r="I12" s="106">
        <v>10</v>
      </c>
      <c r="J12" s="107"/>
      <c r="K12" s="110"/>
      <c r="L12" s="108"/>
      <c r="M12" s="109"/>
      <c r="N12" s="111"/>
      <c r="O12" s="110"/>
      <c r="P12" s="108"/>
      <c r="Q12" s="113"/>
      <c r="R12" s="114"/>
    </row>
    <row r="13" spans="1:18" ht="12.75">
      <c r="A13" s="106">
        <v>3</v>
      </c>
      <c r="B13" s="107">
        <v>196</v>
      </c>
      <c r="C13" s="108">
        <v>195</v>
      </c>
      <c r="D13" s="109">
        <v>199</v>
      </c>
      <c r="E13" s="108">
        <v>184</v>
      </c>
      <c r="F13" s="236"/>
      <c r="G13" s="237"/>
      <c r="I13" s="106">
        <v>15</v>
      </c>
      <c r="J13" s="107"/>
      <c r="K13" s="110"/>
      <c r="L13" s="108"/>
      <c r="M13" s="109"/>
      <c r="N13" s="111"/>
      <c r="O13" s="110"/>
      <c r="P13" s="108"/>
      <c r="Q13" s="113"/>
      <c r="R13" s="114"/>
    </row>
    <row r="14" spans="1:18" ht="12.75">
      <c r="A14" s="106">
        <v>4</v>
      </c>
      <c r="B14" s="107">
        <v>193</v>
      </c>
      <c r="C14" s="108">
        <v>192</v>
      </c>
      <c r="D14" s="109">
        <v>206</v>
      </c>
      <c r="E14" s="108">
        <v>191</v>
      </c>
      <c r="F14" s="236"/>
      <c r="G14" s="237"/>
      <c r="I14" s="106">
        <v>20</v>
      </c>
      <c r="J14" s="107"/>
      <c r="K14" s="110"/>
      <c r="L14" s="108"/>
      <c r="M14" s="109"/>
      <c r="N14" s="111"/>
      <c r="O14" s="110"/>
      <c r="P14" s="108"/>
      <c r="Q14" s="113"/>
      <c r="R14" s="114"/>
    </row>
    <row r="15" spans="1:18" ht="12.75">
      <c r="A15" s="106">
        <v>5</v>
      </c>
      <c r="B15" s="107">
        <v>199</v>
      </c>
      <c r="C15" s="108">
        <v>195</v>
      </c>
      <c r="D15" s="109">
        <v>202</v>
      </c>
      <c r="E15" s="108">
        <v>187</v>
      </c>
      <c r="F15" s="236"/>
      <c r="G15" s="237"/>
      <c r="I15" s="106">
        <v>25</v>
      </c>
      <c r="J15" s="107"/>
      <c r="K15" s="110"/>
      <c r="L15" s="108"/>
      <c r="M15" s="109"/>
      <c r="N15" s="111"/>
      <c r="O15" s="110"/>
      <c r="P15" s="108"/>
      <c r="Q15" s="113"/>
      <c r="R15" s="114"/>
    </row>
    <row r="16" spans="1:18" ht="12.75">
      <c r="A16" s="106">
        <v>6</v>
      </c>
      <c r="B16" s="107">
        <v>196</v>
      </c>
      <c r="C16" s="108">
        <v>197</v>
      </c>
      <c r="D16" s="109">
        <v>204</v>
      </c>
      <c r="E16" s="108">
        <v>184</v>
      </c>
      <c r="F16" s="236"/>
      <c r="G16" s="237"/>
      <c r="I16" s="106">
        <v>30</v>
      </c>
      <c r="J16" s="107"/>
      <c r="K16" s="110"/>
      <c r="L16" s="108"/>
      <c r="M16" s="109"/>
      <c r="N16" s="111"/>
      <c r="O16" s="110"/>
      <c r="P16" s="108"/>
      <c r="Q16" s="113"/>
      <c r="R16" s="114"/>
    </row>
    <row r="17" spans="1:18" ht="12.75">
      <c r="A17" s="106">
        <v>7</v>
      </c>
      <c r="B17" s="107">
        <v>193</v>
      </c>
      <c r="C17" s="108">
        <v>190</v>
      </c>
      <c r="D17" s="109">
        <v>203</v>
      </c>
      <c r="E17" s="108">
        <v>194</v>
      </c>
      <c r="F17" s="236"/>
      <c r="G17" s="237"/>
      <c r="I17" s="106">
        <v>35</v>
      </c>
      <c r="J17" s="107"/>
      <c r="K17" s="110"/>
      <c r="L17" s="108"/>
      <c r="M17" s="109"/>
      <c r="N17" s="111"/>
      <c r="O17" s="110"/>
      <c r="P17" s="108"/>
      <c r="Q17" s="113"/>
      <c r="R17" s="114"/>
    </row>
    <row r="18" spans="1:18" ht="12.75">
      <c r="A18" s="106">
        <v>8</v>
      </c>
      <c r="B18" s="107">
        <v>201</v>
      </c>
      <c r="C18" s="108">
        <v>197</v>
      </c>
      <c r="D18" s="109">
        <v>201</v>
      </c>
      <c r="E18" s="108">
        <v>182</v>
      </c>
      <c r="F18" s="236"/>
      <c r="G18" s="237"/>
      <c r="I18" s="106">
        <v>40</v>
      </c>
      <c r="J18" s="107"/>
      <c r="K18" s="110"/>
      <c r="L18" s="108"/>
      <c r="M18" s="109"/>
      <c r="N18" s="111"/>
      <c r="O18" s="110"/>
      <c r="P18" s="108"/>
      <c r="Q18" s="115"/>
      <c r="R18" s="114"/>
    </row>
    <row r="19" spans="1:18" ht="12.75">
      <c r="A19" s="106">
        <v>9</v>
      </c>
      <c r="B19" s="107">
        <v>196</v>
      </c>
      <c r="C19" s="108">
        <v>192</v>
      </c>
      <c r="D19" s="109">
        <v>202</v>
      </c>
      <c r="E19" s="108">
        <v>183</v>
      </c>
      <c r="F19" s="236"/>
      <c r="G19" s="237"/>
      <c r="I19" s="106">
        <v>45</v>
      </c>
      <c r="J19" s="107"/>
      <c r="K19" s="110"/>
      <c r="L19" s="108"/>
      <c r="M19" s="109"/>
      <c r="N19" s="111"/>
      <c r="O19" s="110"/>
      <c r="P19" s="108"/>
      <c r="Q19" s="115"/>
      <c r="R19" s="114"/>
    </row>
    <row r="20" spans="1:18" ht="12.75">
      <c r="A20" s="106">
        <v>10</v>
      </c>
      <c r="B20" s="107">
        <v>201</v>
      </c>
      <c r="C20" s="108">
        <v>193</v>
      </c>
      <c r="D20" s="109">
        <v>209</v>
      </c>
      <c r="E20" s="108">
        <v>191</v>
      </c>
      <c r="F20" s="236"/>
      <c r="G20" s="237"/>
      <c r="I20" s="106">
        <v>50</v>
      </c>
      <c r="J20" s="107"/>
      <c r="K20" s="110"/>
      <c r="L20" s="108"/>
      <c r="M20" s="109"/>
      <c r="N20" s="111"/>
      <c r="O20" s="110"/>
      <c r="P20" s="108"/>
      <c r="Q20" s="113"/>
      <c r="R20" s="114"/>
    </row>
    <row r="21" spans="1:18" ht="12.75">
      <c r="A21" s="106">
        <v>11</v>
      </c>
      <c r="B21" s="107">
        <v>199</v>
      </c>
      <c r="C21" s="108">
        <v>202</v>
      </c>
      <c r="D21" s="109">
        <v>202</v>
      </c>
      <c r="E21" s="108">
        <v>185</v>
      </c>
      <c r="F21" s="236"/>
      <c r="G21" s="237"/>
      <c r="I21" s="106">
        <v>55</v>
      </c>
      <c r="J21" s="107"/>
      <c r="K21" s="110"/>
      <c r="L21" s="108"/>
      <c r="M21" s="109"/>
      <c r="N21" s="111"/>
      <c r="O21" s="110"/>
      <c r="P21" s="108"/>
      <c r="Q21" s="5"/>
      <c r="R21" s="114"/>
    </row>
    <row r="22" spans="1:18" ht="12.75">
      <c r="A22" s="106">
        <v>12</v>
      </c>
      <c r="B22" s="107">
        <v>198</v>
      </c>
      <c r="C22" s="108">
        <v>191</v>
      </c>
      <c r="D22" s="109">
        <v>207</v>
      </c>
      <c r="E22" s="108">
        <v>185</v>
      </c>
      <c r="F22" s="236"/>
      <c r="G22" s="237"/>
      <c r="I22" s="106">
        <v>60</v>
      </c>
      <c r="J22" s="107"/>
      <c r="K22" s="110"/>
      <c r="L22" s="108"/>
      <c r="M22" s="109"/>
      <c r="N22" s="111"/>
      <c r="O22" s="110"/>
      <c r="P22" s="108"/>
      <c r="Q22" s="115"/>
      <c r="R22" s="114"/>
    </row>
    <row r="23" spans="1:18" ht="12.75">
      <c r="A23" s="106">
        <v>13</v>
      </c>
      <c r="B23" s="107">
        <v>192</v>
      </c>
      <c r="C23" s="108">
        <v>196</v>
      </c>
      <c r="D23" s="109">
        <v>202</v>
      </c>
      <c r="E23" s="108">
        <v>190</v>
      </c>
      <c r="F23" s="236"/>
      <c r="G23" s="237"/>
      <c r="I23" s="106">
        <v>65</v>
      </c>
      <c r="J23" s="107"/>
      <c r="K23" s="110"/>
      <c r="L23" s="108"/>
      <c r="M23" s="109"/>
      <c r="N23" s="111"/>
      <c r="O23" s="110"/>
      <c r="P23" s="108"/>
      <c r="Q23" s="115"/>
      <c r="R23" s="114"/>
    </row>
    <row r="24" spans="1:18" ht="12.75">
      <c r="A24" s="106">
        <v>14</v>
      </c>
      <c r="B24" s="107">
        <v>196</v>
      </c>
      <c r="C24" s="108">
        <v>192</v>
      </c>
      <c r="D24" s="109">
        <v>199</v>
      </c>
      <c r="E24" s="108">
        <v>191</v>
      </c>
      <c r="F24" s="236"/>
      <c r="G24" s="237"/>
      <c r="I24" s="106">
        <v>70</v>
      </c>
      <c r="J24" s="107"/>
      <c r="K24" s="110"/>
      <c r="L24" s="108"/>
      <c r="M24" s="109"/>
      <c r="N24" s="111"/>
      <c r="O24" s="110"/>
      <c r="P24" s="108"/>
      <c r="Q24" s="115"/>
      <c r="R24" s="114"/>
    </row>
    <row r="25" spans="1:18" ht="12.75">
      <c r="A25" s="106">
        <v>15</v>
      </c>
      <c r="B25" s="107">
        <v>200</v>
      </c>
      <c r="C25" s="108">
        <v>195</v>
      </c>
      <c r="D25" s="109">
        <v>208</v>
      </c>
      <c r="E25" s="108">
        <v>191</v>
      </c>
      <c r="F25" s="236"/>
      <c r="G25" s="237"/>
      <c r="I25" s="106">
        <v>75</v>
      </c>
      <c r="J25" s="107"/>
      <c r="K25" s="110"/>
      <c r="L25" s="108"/>
      <c r="M25" s="109"/>
      <c r="N25" s="111"/>
      <c r="O25" s="110"/>
      <c r="P25" s="108"/>
      <c r="Q25" s="115"/>
      <c r="R25" s="114"/>
    </row>
    <row r="26" spans="1:18" ht="12.75">
      <c r="A26" s="106">
        <v>16</v>
      </c>
      <c r="B26" s="107">
        <v>203</v>
      </c>
      <c r="C26" s="108">
        <v>199</v>
      </c>
      <c r="D26" s="109">
        <v>203</v>
      </c>
      <c r="E26" s="108">
        <v>194</v>
      </c>
      <c r="F26" s="236"/>
      <c r="G26" s="237"/>
      <c r="I26" s="106">
        <v>80</v>
      </c>
      <c r="J26" s="107"/>
      <c r="K26" s="110"/>
      <c r="L26" s="108"/>
      <c r="M26" s="109"/>
      <c r="N26" s="111"/>
      <c r="O26" s="110"/>
      <c r="P26" s="108"/>
      <c r="Q26" s="113"/>
      <c r="R26" s="114"/>
    </row>
    <row r="27" spans="1:18" ht="12.75">
      <c r="A27" s="106">
        <v>17</v>
      </c>
      <c r="B27" s="107">
        <v>208</v>
      </c>
      <c r="C27" s="108">
        <v>199</v>
      </c>
      <c r="D27" s="109">
        <v>209</v>
      </c>
      <c r="E27" s="108">
        <v>194</v>
      </c>
      <c r="F27" s="236"/>
      <c r="G27" s="237"/>
      <c r="I27" s="106">
        <v>85</v>
      </c>
      <c r="J27" s="107"/>
      <c r="K27" s="110"/>
      <c r="L27" s="108"/>
      <c r="M27" s="109"/>
      <c r="N27" s="111"/>
      <c r="O27" s="110"/>
      <c r="P27" s="108"/>
      <c r="Q27" s="5"/>
      <c r="R27" s="114"/>
    </row>
    <row r="28" spans="1:18" ht="12.75">
      <c r="A28" s="106">
        <v>18</v>
      </c>
      <c r="B28" s="107">
        <v>204</v>
      </c>
      <c r="C28" s="108">
        <v>198</v>
      </c>
      <c r="D28" s="109">
        <v>209</v>
      </c>
      <c r="E28" s="108">
        <v>198</v>
      </c>
      <c r="F28" s="236"/>
      <c r="G28" s="237"/>
      <c r="I28" s="106">
        <v>86</v>
      </c>
      <c r="J28" s="107"/>
      <c r="K28" s="110"/>
      <c r="L28" s="108"/>
      <c r="M28" s="109"/>
      <c r="N28" s="116"/>
      <c r="O28" s="110"/>
      <c r="P28" s="108"/>
      <c r="Q28" s="113"/>
      <c r="R28" s="114"/>
    </row>
    <row r="29" spans="1:18" ht="12.75">
      <c r="A29" s="106">
        <v>19</v>
      </c>
      <c r="B29" s="107">
        <v>202</v>
      </c>
      <c r="C29" s="108">
        <v>205</v>
      </c>
      <c r="D29" s="109">
        <v>211</v>
      </c>
      <c r="E29" s="108">
        <v>191</v>
      </c>
      <c r="F29" s="236"/>
      <c r="G29" s="237"/>
      <c r="I29" s="106">
        <v>90</v>
      </c>
      <c r="J29" s="107"/>
      <c r="K29" s="110"/>
      <c r="L29" s="108"/>
      <c r="M29" s="117"/>
      <c r="N29" s="111"/>
      <c r="O29" s="118"/>
      <c r="P29" s="108"/>
      <c r="Q29" s="5"/>
      <c r="R29" s="114"/>
    </row>
    <row r="30" spans="1:18" ht="12.75">
      <c r="A30" s="106">
        <v>20</v>
      </c>
      <c r="B30" s="107">
        <v>204</v>
      </c>
      <c r="C30" s="108">
        <v>198</v>
      </c>
      <c r="D30" s="109">
        <v>213</v>
      </c>
      <c r="E30" s="108">
        <v>198</v>
      </c>
      <c r="F30" s="236"/>
      <c r="G30" s="237"/>
      <c r="I30" s="106">
        <v>95</v>
      </c>
      <c r="J30" s="107"/>
      <c r="K30" s="110"/>
      <c r="L30" s="108"/>
      <c r="M30" s="109"/>
      <c r="N30" s="111"/>
      <c r="O30" s="110"/>
      <c r="P30" s="108"/>
      <c r="Q30" s="113"/>
      <c r="R30" s="114"/>
    </row>
    <row r="31" spans="1:18" ht="12.75">
      <c r="A31" s="106">
        <v>21</v>
      </c>
      <c r="B31" s="107">
        <v>201</v>
      </c>
      <c r="C31" s="108">
        <v>198</v>
      </c>
      <c r="D31" s="109">
        <v>209</v>
      </c>
      <c r="E31" s="108">
        <v>192</v>
      </c>
      <c r="F31" s="236"/>
      <c r="G31" s="237"/>
      <c r="I31" s="106">
        <v>100</v>
      </c>
      <c r="J31" s="107"/>
      <c r="K31" s="110"/>
      <c r="L31" s="108"/>
      <c r="M31" s="119"/>
      <c r="N31" s="111"/>
      <c r="O31" s="112"/>
      <c r="P31" s="108"/>
      <c r="Q31" s="5"/>
      <c r="R31" s="114"/>
    </row>
    <row r="32" spans="1:18" ht="12.75">
      <c r="A32" s="106">
        <v>22</v>
      </c>
      <c r="B32" s="107">
        <v>201</v>
      </c>
      <c r="C32" s="108">
        <v>204</v>
      </c>
      <c r="D32" s="109">
        <v>209</v>
      </c>
      <c r="E32" s="108">
        <v>197</v>
      </c>
      <c r="F32" s="236"/>
      <c r="G32" s="237"/>
      <c r="I32" s="106">
        <v>105</v>
      </c>
      <c r="J32" s="107"/>
      <c r="K32" s="110"/>
      <c r="L32" s="108"/>
      <c r="M32" s="109"/>
      <c r="N32" s="116"/>
      <c r="O32" s="110"/>
      <c r="P32" s="108"/>
      <c r="Q32" s="115"/>
      <c r="R32" s="114"/>
    </row>
    <row r="33" spans="1:18" ht="12.75">
      <c r="A33" s="106">
        <v>23</v>
      </c>
      <c r="B33" s="107">
        <v>204</v>
      </c>
      <c r="C33" s="108">
        <v>197</v>
      </c>
      <c r="D33" s="109">
        <v>206</v>
      </c>
      <c r="E33" s="108">
        <v>193</v>
      </c>
      <c r="F33" s="236"/>
      <c r="G33" s="237"/>
      <c r="I33" s="106">
        <v>110</v>
      </c>
      <c r="J33" s="107"/>
      <c r="K33" s="110"/>
      <c r="L33" s="108"/>
      <c r="M33" s="109"/>
      <c r="N33" s="111"/>
      <c r="O33" s="110"/>
      <c r="P33" s="108"/>
      <c r="Q33" s="115"/>
      <c r="R33" s="114"/>
    </row>
    <row r="34" spans="1:18" ht="12.75">
      <c r="A34" s="106">
        <v>24</v>
      </c>
      <c r="B34" s="107">
        <v>201</v>
      </c>
      <c r="C34" s="108">
        <v>202</v>
      </c>
      <c r="D34" s="109">
        <v>206</v>
      </c>
      <c r="E34" s="108">
        <v>193</v>
      </c>
      <c r="F34" s="236"/>
      <c r="G34" s="237"/>
      <c r="I34" s="106">
        <v>115</v>
      </c>
      <c r="J34" s="107"/>
      <c r="K34" s="110"/>
      <c r="L34" s="108"/>
      <c r="M34" s="109"/>
      <c r="N34" s="111"/>
      <c r="O34" s="110"/>
      <c r="P34" s="108"/>
      <c r="Q34" s="115"/>
      <c r="R34" s="114"/>
    </row>
    <row r="35" spans="1:18" ht="12.75">
      <c r="A35" s="106">
        <v>25</v>
      </c>
      <c r="B35" s="107">
        <v>199</v>
      </c>
      <c r="C35" s="108">
        <v>205</v>
      </c>
      <c r="D35" s="109">
        <v>203</v>
      </c>
      <c r="E35" s="108">
        <v>192</v>
      </c>
      <c r="F35" s="236"/>
      <c r="G35" s="237"/>
      <c r="I35" s="106">
        <v>120</v>
      </c>
      <c r="J35" s="107"/>
      <c r="K35" s="110"/>
      <c r="L35" s="108"/>
      <c r="M35" s="109"/>
      <c r="N35" s="111"/>
      <c r="O35" s="110"/>
      <c r="P35" s="108"/>
      <c r="Q35" s="115"/>
      <c r="R35" s="114"/>
    </row>
    <row r="36" spans="1:18" ht="12.75">
      <c r="A36" s="106">
        <v>26</v>
      </c>
      <c r="B36" s="107">
        <v>206</v>
      </c>
      <c r="C36" s="108">
        <v>202</v>
      </c>
      <c r="D36" s="109">
        <v>205</v>
      </c>
      <c r="E36" s="108">
        <v>198</v>
      </c>
      <c r="F36" s="236"/>
      <c r="G36" s="237"/>
      <c r="I36" s="106">
        <v>125</v>
      </c>
      <c r="J36" s="107"/>
      <c r="K36" s="110"/>
      <c r="L36" s="108"/>
      <c r="M36" s="109"/>
      <c r="N36" s="111"/>
      <c r="O36" s="110"/>
      <c r="P36" s="108"/>
      <c r="Q36" s="113"/>
      <c r="R36" s="114"/>
    </row>
    <row r="37" spans="1:18" ht="12.75">
      <c r="A37" s="106">
        <v>27</v>
      </c>
      <c r="B37" s="107">
        <v>199</v>
      </c>
      <c r="C37" s="108">
        <v>190</v>
      </c>
      <c r="D37" s="109">
        <v>209</v>
      </c>
      <c r="E37" s="108">
        <v>190</v>
      </c>
      <c r="F37" s="236"/>
      <c r="G37" s="237"/>
      <c r="I37" s="106">
        <v>130</v>
      </c>
      <c r="J37" s="107"/>
      <c r="K37" s="110"/>
      <c r="L37" s="108"/>
      <c r="M37" s="109"/>
      <c r="N37" s="111"/>
      <c r="O37" s="110"/>
      <c r="P37" s="108"/>
      <c r="Q37" s="115"/>
      <c r="R37" s="114"/>
    </row>
    <row r="38" spans="1:18" ht="12.75">
      <c r="A38" s="106">
        <v>28</v>
      </c>
      <c r="B38" s="107">
        <v>205</v>
      </c>
      <c r="C38" s="108">
        <v>202</v>
      </c>
      <c r="D38" s="109">
        <v>211</v>
      </c>
      <c r="E38" s="108">
        <v>196</v>
      </c>
      <c r="F38" s="236"/>
      <c r="G38" s="237"/>
      <c r="I38" s="106">
        <v>135</v>
      </c>
      <c r="J38" s="107"/>
      <c r="K38" s="110"/>
      <c r="L38" s="108"/>
      <c r="M38" s="109"/>
      <c r="N38" s="111"/>
      <c r="O38" s="110"/>
      <c r="P38" s="108"/>
      <c r="Q38" s="115"/>
      <c r="R38" s="114"/>
    </row>
    <row r="39" spans="1:18" ht="12.75">
      <c r="A39" s="106">
        <v>29</v>
      </c>
      <c r="B39" s="107">
        <v>199</v>
      </c>
      <c r="C39" s="108">
        <v>200</v>
      </c>
      <c r="D39" s="109">
        <v>206</v>
      </c>
      <c r="E39" s="108">
        <v>199</v>
      </c>
      <c r="F39" s="236"/>
      <c r="G39" s="237"/>
      <c r="I39" s="106">
        <v>140</v>
      </c>
      <c r="J39" s="107"/>
      <c r="K39" s="110"/>
      <c r="L39" s="108"/>
      <c r="M39" s="109"/>
      <c r="N39" s="111"/>
      <c r="O39" s="110"/>
      <c r="P39" s="108"/>
      <c r="Q39" s="113"/>
      <c r="R39" s="114"/>
    </row>
    <row r="40" spans="1:18" ht="12.75">
      <c r="A40" s="106">
        <v>30</v>
      </c>
      <c r="B40" s="107">
        <v>199</v>
      </c>
      <c r="C40" s="108">
        <v>198</v>
      </c>
      <c r="D40" s="109">
        <v>207</v>
      </c>
      <c r="E40" s="108">
        <v>196</v>
      </c>
      <c r="F40" s="236"/>
      <c r="G40" s="237"/>
      <c r="I40" s="106">
        <v>145</v>
      </c>
      <c r="J40" s="107"/>
      <c r="K40" s="110"/>
      <c r="L40" s="108"/>
      <c r="M40" s="109"/>
      <c r="N40" s="111"/>
      <c r="O40" s="110"/>
      <c r="P40" s="108"/>
      <c r="Q40" s="115"/>
      <c r="R40" s="114"/>
    </row>
    <row r="41" spans="1:18" ht="12.75">
      <c r="A41" s="106">
        <v>31</v>
      </c>
      <c r="B41" s="107">
        <v>202</v>
      </c>
      <c r="C41" s="108">
        <v>204</v>
      </c>
      <c r="D41" s="109">
        <v>211</v>
      </c>
      <c r="E41" s="108">
        <v>193</v>
      </c>
      <c r="F41" s="236"/>
      <c r="G41" s="237"/>
      <c r="I41" s="106">
        <v>150</v>
      </c>
      <c r="J41" s="107"/>
      <c r="K41" s="110"/>
      <c r="L41" s="108"/>
      <c r="M41" s="109"/>
      <c r="N41" s="111"/>
      <c r="O41" s="110"/>
      <c r="P41" s="108"/>
      <c r="Q41" s="113"/>
      <c r="R41" s="114"/>
    </row>
    <row r="42" spans="1:18" ht="12.75">
      <c r="A42" s="106">
        <v>32</v>
      </c>
      <c r="B42" s="107">
        <v>194</v>
      </c>
      <c r="C42" s="108">
        <v>198</v>
      </c>
      <c r="D42" s="109">
        <v>202</v>
      </c>
      <c r="E42" s="108">
        <v>180</v>
      </c>
      <c r="F42" s="236"/>
      <c r="G42" s="237"/>
      <c r="I42" s="106">
        <v>155</v>
      </c>
      <c r="J42" s="107"/>
      <c r="K42" s="110"/>
      <c r="L42" s="108"/>
      <c r="M42" s="109"/>
      <c r="N42" s="111"/>
      <c r="O42" s="110"/>
      <c r="P42" s="108"/>
      <c r="Q42" s="113"/>
      <c r="R42" s="114"/>
    </row>
    <row r="43" spans="1:18" ht="12.75">
      <c r="A43" s="106">
        <v>33</v>
      </c>
      <c r="B43" s="107">
        <v>200</v>
      </c>
      <c r="C43" s="108">
        <v>191</v>
      </c>
      <c r="D43" s="109">
        <v>204</v>
      </c>
      <c r="E43" s="108">
        <v>193</v>
      </c>
      <c r="F43" s="236"/>
      <c r="G43" s="237"/>
      <c r="I43" s="106">
        <v>160</v>
      </c>
      <c r="J43" s="107"/>
      <c r="K43" s="110"/>
      <c r="L43" s="108"/>
      <c r="M43" s="109"/>
      <c r="N43" s="111"/>
      <c r="O43" s="110"/>
      <c r="P43" s="108"/>
      <c r="Q43" s="113"/>
      <c r="R43" s="114"/>
    </row>
    <row r="44" spans="1:18" ht="12.75">
      <c r="A44" s="106">
        <v>34</v>
      </c>
      <c r="B44" s="107">
        <v>191</v>
      </c>
      <c r="C44" s="120">
        <v>195</v>
      </c>
      <c r="D44" s="109">
        <v>204</v>
      </c>
      <c r="E44" s="180"/>
      <c r="F44" s="236"/>
      <c r="G44" s="237"/>
      <c r="I44" s="106">
        <v>165</v>
      </c>
      <c r="J44" s="107"/>
      <c r="K44" s="110"/>
      <c r="L44" s="108"/>
      <c r="M44" s="109"/>
      <c r="N44" s="111"/>
      <c r="O44" s="110"/>
      <c r="P44" s="108"/>
      <c r="Q44" s="113"/>
      <c r="R44" s="114"/>
    </row>
    <row r="45" spans="1:18" ht="12.75">
      <c r="A45" s="106">
        <v>35</v>
      </c>
      <c r="B45" s="107">
        <v>194</v>
      </c>
      <c r="C45" s="108">
        <v>196</v>
      </c>
      <c r="D45" s="109">
        <v>206</v>
      </c>
      <c r="E45" s="108">
        <v>190</v>
      </c>
      <c r="F45" s="236"/>
      <c r="G45" s="237"/>
      <c r="I45" s="106">
        <v>166</v>
      </c>
      <c r="J45" s="107"/>
      <c r="K45" s="110"/>
      <c r="L45" s="108"/>
      <c r="M45" s="109"/>
      <c r="N45" s="111"/>
      <c r="O45" s="110"/>
      <c r="P45" s="108"/>
      <c r="Q45" s="113"/>
      <c r="R45" s="114"/>
    </row>
    <row r="46" spans="1:18" ht="12.75">
      <c r="A46" s="106">
        <v>36</v>
      </c>
      <c r="B46" s="107">
        <v>197</v>
      </c>
      <c r="C46" s="108">
        <v>199</v>
      </c>
      <c r="D46" s="109">
        <v>205</v>
      </c>
      <c r="E46" s="108">
        <v>191</v>
      </c>
      <c r="F46" s="236"/>
      <c r="G46" s="237"/>
      <c r="I46" s="106">
        <v>166.5</v>
      </c>
      <c r="J46" s="107"/>
      <c r="K46" s="110"/>
      <c r="L46" s="108"/>
      <c r="M46" s="109"/>
      <c r="N46" s="111"/>
      <c r="O46" s="110"/>
      <c r="P46" s="108"/>
      <c r="Q46" s="113"/>
      <c r="R46" s="114"/>
    </row>
    <row r="47" spans="1:18" ht="12.75">
      <c r="A47" s="106">
        <v>37</v>
      </c>
      <c r="B47" s="107">
        <v>198</v>
      </c>
      <c r="C47" s="108">
        <v>203</v>
      </c>
      <c r="D47" s="109">
        <v>205</v>
      </c>
      <c r="E47" s="108">
        <v>191</v>
      </c>
      <c r="F47" s="236"/>
      <c r="G47" s="237"/>
      <c r="I47" s="106">
        <v>167</v>
      </c>
      <c r="J47" s="107"/>
      <c r="K47" s="110"/>
      <c r="L47" s="108"/>
      <c r="M47" s="109"/>
      <c r="N47" s="111"/>
      <c r="O47" s="110"/>
      <c r="P47" s="108"/>
      <c r="Q47" s="5"/>
      <c r="R47" s="114"/>
    </row>
    <row r="48" spans="1:18" ht="12.75">
      <c r="A48" s="106">
        <v>38</v>
      </c>
      <c r="B48" s="107">
        <v>197</v>
      </c>
      <c r="C48" s="108">
        <v>195</v>
      </c>
      <c r="D48" s="109">
        <v>202</v>
      </c>
      <c r="E48" s="108">
        <v>191</v>
      </c>
      <c r="F48" s="236"/>
      <c r="G48" s="237"/>
      <c r="I48" s="106">
        <v>170</v>
      </c>
      <c r="J48" s="107"/>
      <c r="K48" s="110"/>
      <c r="L48" s="108"/>
      <c r="M48" s="109"/>
      <c r="N48" s="111"/>
      <c r="O48" s="110"/>
      <c r="P48" s="108"/>
      <c r="Q48" s="113"/>
      <c r="R48" s="114"/>
    </row>
    <row r="49" spans="1:18" ht="12.75">
      <c r="A49" s="106">
        <v>39</v>
      </c>
      <c r="B49" s="107">
        <v>199</v>
      </c>
      <c r="C49" s="108">
        <v>190</v>
      </c>
      <c r="D49" s="109">
        <v>200</v>
      </c>
      <c r="E49" s="108">
        <v>186</v>
      </c>
      <c r="F49" s="236"/>
      <c r="G49" s="237"/>
      <c r="I49" s="106">
        <v>175</v>
      </c>
      <c r="J49" s="107"/>
      <c r="K49" s="110"/>
      <c r="L49" s="108"/>
      <c r="M49" s="109"/>
      <c r="N49" s="111"/>
      <c r="O49" s="110"/>
      <c r="P49" s="108"/>
      <c r="Q49" s="113"/>
      <c r="R49" s="114"/>
    </row>
    <row r="50" spans="1:18" ht="12.75">
      <c r="A50" s="106">
        <v>40</v>
      </c>
      <c r="B50" s="107">
        <v>195</v>
      </c>
      <c r="C50" s="108">
        <v>200</v>
      </c>
      <c r="D50" s="109">
        <v>199</v>
      </c>
      <c r="E50" s="108">
        <v>190</v>
      </c>
      <c r="F50" s="236"/>
      <c r="G50" s="237"/>
      <c r="I50" s="106">
        <v>180</v>
      </c>
      <c r="J50" s="107"/>
      <c r="K50" s="110"/>
      <c r="L50" s="108"/>
      <c r="M50" s="109"/>
      <c r="N50" s="111"/>
      <c r="O50" s="110"/>
      <c r="P50" s="108"/>
      <c r="Q50" s="113"/>
      <c r="R50" s="114"/>
    </row>
    <row r="51" spans="1:18" ht="12.75">
      <c r="A51" s="106">
        <v>41</v>
      </c>
      <c r="B51" s="107">
        <v>202</v>
      </c>
      <c r="C51" s="108">
        <v>197</v>
      </c>
      <c r="D51" s="109">
        <v>204</v>
      </c>
      <c r="E51" s="108">
        <v>192</v>
      </c>
      <c r="F51" s="236"/>
      <c r="G51" s="237"/>
      <c r="I51" s="106">
        <v>185</v>
      </c>
      <c r="J51" s="107"/>
      <c r="K51" s="110"/>
      <c r="L51" s="108"/>
      <c r="M51" s="109"/>
      <c r="N51" s="111"/>
      <c r="O51" s="110"/>
      <c r="P51" s="108"/>
      <c r="Q51" s="113"/>
      <c r="R51" s="114"/>
    </row>
    <row r="52" spans="1:18" ht="12.75">
      <c r="A52" s="106">
        <v>42</v>
      </c>
      <c r="B52" s="107">
        <v>196</v>
      </c>
      <c r="C52" s="108">
        <v>196</v>
      </c>
      <c r="D52" s="109">
        <v>203</v>
      </c>
      <c r="E52" s="108">
        <v>190</v>
      </c>
      <c r="F52" s="236"/>
      <c r="G52" s="237"/>
      <c r="I52" s="106">
        <v>190</v>
      </c>
      <c r="J52" s="107"/>
      <c r="K52" s="110"/>
      <c r="L52" s="108"/>
      <c r="M52" s="109"/>
      <c r="N52" s="111"/>
      <c r="O52" s="110"/>
      <c r="P52" s="108"/>
      <c r="Q52" s="5"/>
      <c r="R52" s="114"/>
    </row>
    <row r="53" spans="1:18" ht="12.75">
      <c r="A53" s="106">
        <v>43</v>
      </c>
      <c r="B53" s="107">
        <v>195</v>
      </c>
      <c r="C53" s="108">
        <v>191</v>
      </c>
      <c r="D53" s="109">
        <v>204</v>
      </c>
      <c r="E53" s="108">
        <v>187</v>
      </c>
      <c r="F53" s="236"/>
      <c r="G53" s="237"/>
      <c r="I53" s="106">
        <v>195</v>
      </c>
      <c r="J53" s="107"/>
      <c r="K53" s="110"/>
      <c r="L53" s="108"/>
      <c r="M53" s="109"/>
      <c r="N53" s="111"/>
      <c r="O53" s="110"/>
      <c r="P53" s="121"/>
      <c r="Q53" s="113"/>
      <c r="R53" s="114"/>
    </row>
    <row r="54" spans="1:18" ht="12.75">
      <c r="A54" s="106">
        <v>44</v>
      </c>
      <c r="B54" s="107">
        <v>197</v>
      </c>
      <c r="C54" s="108">
        <v>198</v>
      </c>
      <c r="D54" s="109">
        <v>203</v>
      </c>
      <c r="E54" s="108">
        <v>190</v>
      </c>
      <c r="F54" s="236"/>
      <c r="G54" s="237"/>
      <c r="I54" s="106">
        <v>200</v>
      </c>
      <c r="J54" s="107"/>
      <c r="K54" s="110"/>
      <c r="L54" s="108"/>
      <c r="M54" s="109"/>
      <c r="N54" s="111"/>
      <c r="O54" s="112"/>
      <c r="P54" s="108"/>
      <c r="Q54" s="113"/>
      <c r="R54" s="114"/>
    </row>
    <row r="55" spans="1:18" ht="12.75">
      <c r="A55" s="106">
        <v>45</v>
      </c>
      <c r="B55" s="107">
        <v>196</v>
      </c>
      <c r="C55" s="108">
        <v>187</v>
      </c>
      <c r="D55" s="122">
        <v>201</v>
      </c>
      <c r="E55" s="108">
        <v>186</v>
      </c>
      <c r="F55" s="236"/>
      <c r="G55" s="237"/>
      <c r="I55" s="106">
        <v>205</v>
      </c>
      <c r="J55" s="107"/>
      <c r="K55" s="110"/>
      <c r="L55" s="108"/>
      <c r="M55" s="117"/>
      <c r="N55" s="111"/>
      <c r="O55" s="110"/>
      <c r="P55" s="108"/>
      <c r="Q55" s="113"/>
      <c r="R55" s="114"/>
    </row>
    <row r="56" spans="1:18" ht="12.75">
      <c r="A56" s="106">
        <v>46</v>
      </c>
      <c r="B56" s="107">
        <v>194</v>
      </c>
      <c r="C56" s="108">
        <v>193</v>
      </c>
      <c r="D56" s="109">
        <v>204</v>
      </c>
      <c r="E56" s="108">
        <v>191</v>
      </c>
      <c r="F56" s="236"/>
      <c r="G56" s="237"/>
      <c r="I56" s="106">
        <v>210</v>
      </c>
      <c r="J56" s="107"/>
      <c r="K56" s="110"/>
      <c r="L56" s="108"/>
      <c r="M56" s="109"/>
      <c r="N56" s="111"/>
      <c r="O56" s="110"/>
      <c r="P56" s="108"/>
      <c r="Q56" s="113"/>
      <c r="R56" s="114"/>
    </row>
    <row r="57" spans="1:18" ht="12.75">
      <c r="A57" s="106">
        <v>47</v>
      </c>
      <c r="B57" s="107">
        <v>199</v>
      </c>
      <c r="C57" s="108">
        <v>201</v>
      </c>
      <c r="D57" s="109">
        <v>204</v>
      </c>
      <c r="E57" s="108">
        <v>193</v>
      </c>
      <c r="F57" s="236"/>
      <c r="G57" s="237"/>
      <c r="I57" s="106">
        <v>215</v>
      </c>
      <c r="J57" s="107"/>
      <c r="K57" s="110"/>
      <c r="L57" s="108"/>
      <c r="M57" s="117"/>
      <c r="N57" s="111"/>
      <c r="O57" s="112"/>
      <c r="P57" s="108"/>
      <c r="Q57" s="113"/>
      <c r="R57" s="114"/>
    </row>
    <row r="58" spans="1:18" ht="12.75">
      <c r="A58" s="106">
        <v>48</v>
      </c>
      <c r="B58" s="107">
        <v>199</v>
      </c>
      <c r="C58" s="108">
        <v>200</v>
      </c>
      <c r="D58" s="109">
        <v>207</v>
      </c>
      <c r="E58" s="108">
        <v>196</v>
      </c>
      <c r="F58" s="236"/>
      <c r="G58" s="237"/>
      <c r="I58" s="106">
        <v>220</v>
      </c>
      <c r="J58" s="107"/>
      <c r="K58" s="110"/>
      <c r="L58" s="108"/>
      <c r="M58" s="109"/>
      <c r="N58" s="111"/>
      <c r="O58" s="110"/>
      <c r="P58" s="123"/>
      <c r="Q58" s="113"/>
      <c r="R58" s="114"/>
    </row>
    <row r="59" spans="1:18" ht="12.75">
      <c r="A59" s="106">
        <v>49</v>
      </c>
      <c r="B59" s="107">
        <v>200</v>
      </c>
      <c r="C59" s="108">
        <v>201</v>
      </c>
      <c r="D59" s="109">
        <v>209</v>
      </c>
      <c r="E59" s="108">
        <v>192</v>
      </c>
      <c r="F59" s="236"/>
      <c r="G59" s="237"/>
      <c r="I59" s="106">
        <v>225</v>
      </c>
      <c r="J59" s="107"/>
      <c r="K59" s="110"/>
      <c r="L59" s="108"/>
      <c r="M59" s="109"/>
      <c r="N59" s="111"/>
      <c r="O59" s="110"/>
      <c r="P59" s="108"/>
      <c r="Q59" s="113"/>
      <c r="R59" s="114"/>
    </row>
    <row r="60" spans="1:18" ht="12.75">
      <c r="A60" s="106">
        <v>50</v>
      </c>
      <c r="B60" s="107">
        <v>196</v>
      </c>
      <c r="C60" s="108">
        <v>188</v>
      </c>
      <c r="D60" s="109">
        <v>207</v>
      </c>
      <c r="E60" s="108">
        <v>193</v>
      </c>
      <c r="F60" s="236"/>
      <c r="G60" s="237"/>
      <c r="I60" s="106">
        <v>230</v>
      </c>
      <c r="J60" s="107"/>
      <c r="K60" s="110"/>
      <c r="L60" s="108"/>
      <c r="M60" s="119"/>
      <c r="N60" s="116"/>
      <c r="O60" s="124"/>
      <c r="P60" s="108"/>
      <c r="Q60" s="113"/>
      <c r="R60" s="114"/>
    </row>
    <row r="61" spans="1:18" ht="12.75">
      <c r="A61" s="106">
        <v>51</v>
      </c>
      <c r="B61" s="107">
        <v>197</v>
      </c>
      <c r="C61" s="108">
        <v>199</v>
      </c>
      <c r="D61" s="109">
        <v>208</v>
      </c>
      <c r="E61" s="108">
        <v>196</v>
      </c>
      <c r="F61" s="236"/>
      <c r="G61" s="237"/>
      <c r="I61" s="106">
        <v>235</v>
      </c>
      <c r="J61" s="107"/>
      <c r="K61" s="110"/>
      <c r="L61" s="108"/>
      <c r="M61" s="109"/>
      <c r="N61" s="111"/>
      <c r="O61" s="110"/>
      <c r="P61" s="108"/>
      <c r="Q61" s="113"/>
      <c r="R61" s="114"/>
    </row>
    <row r="62" spans="1:18" ht="12.75">
      <c r="A62" s="106">
        <v>52</v>
      </c>
      <c r="B62" s="107">
        <v>194</v>
      </c>
      <c r="C62" s="108">
        <v>197</v>
      </c>
      <c r="D62" s="109">
        <v>206</v>
      </c>
      <c r="E62" s="108">
        <v>195</v>
      </c>
      <c r="F62" s="236"/>
      <c r="G62" s="237"/>
      <c r="I62" s="106">
        <v>240</v>
      </c>
      <c r="J62" s="107"/>
      <c r="K62" s="110"/>
      <c r="L62" s="108"/>
      <c r="M62" s="119"/>
      <c r="N62" s="116"/>
      <c r="O62" s="110"/>
      <c r="P62" s="108"/>
      <c r="Q62" s="113"/>
      <c r="R62" s="114"/>
    </row>
    <row r="63" spans="1:18" ht="12.75">
      <c r="A63" s="106">
        <v>53</v>
      </c>
      <c r="B63" s="107">
        <v>196</v>
      </c>
      <c r="C63" s="108">
        <v>201</v>
      </c>
      <c r="D63" s="109">
        <v>203</v>
      </c>
      <c r="E63" s="108">
        <v>191</v>
      </c>
      <c r="F63" s="236"/>
      <c r="G63" s="237"/>
      <c r="I63" s="106">
        <v>245</v>
      </c>
      <c r="J63" s="107"/>
      <c r="K63" s="110"/>
      <c r="L63" s="108"/>
      <c r="M63" s="109"/>
      <c r="N63" s="111"/>
      <c r="O63" s="124"/>
      <c r="P63" s="108"/>
      <c r="Q63" s="113"/>
      <c r="R63" s="114"/>
    </row>
    <row r="64" spans="1:18" ht="12.75">
      <c r="A64" s="106">
        <v>54</v>
      </c>
      <c r="B64" s="107">
        <v>191</v>
      </c>
      <c r="C64" s="108">
        <v>202</v>
      </c>
      <c r="D64" s="109">
        <v>204</v>
      </c>
      <c r="E64" s="108">
        <v>194</v>
      </c>
      <c r="F64" s="236"/>
      <c r="G64" s="237"/>
      <c r="I64" s="106">
        <v>247</v>
      </c>
      <c r="J64" s="107"/>
      <c r="K64" s="110"/>
      <c r="L64" s="108"/>
      <c r="M64" s="109"/>
      <c r="N64" s="111"/>
      <c r="O64" s="124"/>
      <c r="P64" s="108"/>
      <c r="Q64" s="125"/>
      <c r="R64" s="114"/>
    </row>
    <row r="65" spans="1:18" ht="12.75">
      <c r="A65" s="106">
        <v>55</v>
      </c>
      <c r="B65" s="107">
        <v>198</v>
      </c>
      <c r="C65" s="108">
        <v>190</v>
      </c>
      <c r="D65" s="109">
        <v>203</v>
      </c>
      <c r="E65" s="108">
        <v>192</v>
      </c>
      <c r="F65" s="236"/>
      <c r="G65" s="237"/>
      <c r="I65" s="106"/>
      <c r="J65" s="107"/>
      <c r="K65" s="110"/>
      <c r="L65" s="108"/>
      <c r="M65" s="126"/>
      <c r="N65" s="111"/>
      <c r="O65" s="127"/>
      <c r="P65" s="128"/>
      <c r="Q65" s="125"/>
      <c r="R65" s="114"/>
    </row>
    <row r="66" spans="1:18" ht="12.75">
      <c r="A66" s="106">
        <v>56</v>
      </c>
      <c r="B66" s="107">
        <v>196</v>
      </c>
      <c r="C66" s="108">
        <v>204</v>
      </c>
      <c r="D66" s="109">
        <v>206</v>
      </c>
      <c r="E66" s="108">
        <v>193</v>
      </c>
      <c r="F66" s="236"/>
      <c r="G66" s="237"/>
      <c r="I66" s="106"/>
      <c r="J66" s="107"/>
      <c r="K66" s="110"/>
      <c r="L66" s="108"/>
      <c r="M66" s="126"/>
      <c r="N66" s="111"/>
      <c r="O66" s="127"/>
      <c r="P66" s="128"/>
      <c r="Q66" s="5"/>
      <c r="R66" s="114"/>
    </row>
    <row r="67" spans="1:18" ht="12.75">
      <c r="A67" s="106">
        <v>57</v>
      </c>
      <c r="B67" s="107">
        <v>192</v>
      </c>
      <c r="C67" s="108">
        <v>204</v>
      </c>
      <c r="D67" s="109">
        <v>206</v>
      </c>
      <c r="E67" s="108">
        <v>192</v>
      </c>
      <c r="F67" s="236"/>
      <c r="G67" s="237"/>
      <c r="I67" s="106"/>
      <c r="J67" s="107"/>
      <c r="K67" s="110"/>
      <c r="L67" s="108"/>
      <c r="M67" s="126"/>
      <c r="N67" s="111"/>
      <c r="O67" s="127"/>
      <c r="P67" s="128"/>
      <c r="Q67" s="113"/>
      <c r="R67" s="114"/>
    </row>
    <row r="68" spans="1:18" ht="12.75">
      <c r="A68" s="106">
        <v>58</v>
      </c>
      <c r="B68" s="107">
        <v>199</v>
      </c>
      <c r="C68" s="108">
        <v>201</v>
      </c>
      <c r="D68" s="109">
        <v>202</v>
      </c>
      <c r="E68" s="129">
        <v>196</v>
      </c>
      <c r="F68" s="236"/>
      <c r="G68" s="237"/>
      <c r="I68" s="106"/>
      <c r="J68" s="107"/>
      <c r="K68" s="110"/>
      <c r="L68" s="108"/>
      <c r="M68" s="126"/>
      <c r="N68" s="111"/>
      <c r="O68" s="127"/>
      <c r="P68" s="130"/>
      <c r="Q68" s="113"/>
      <c r="R68" s="114"/>
    </row>
    <row r="69" spans="1:18" ht="12.75">
      <c r="A69" s="106">
        <v>59</v>
      </c>
      <c r="B69" s="107">
        <v>200</v>
      </c>
      <c r="C69" s="108">
        <v>187</v>
      </c>
      <c r="D69" s="109">
        <v>205</v>
      </c>
      <c r="E69" s="108">
        <v>190</v>
      </c>
      <c r="F69" s="236"/>
      <c r="G69" s="237"/>
      <c r="I69" s="106"/>
      <c r="J69" s="107"/>
      <c r="K69" s="110"/>
      <c r="L69" s="108"/>
      <c r="M69" s="126"/>
      <c r="N69" s="111"/>
      <c r="O69" s="127"/>
      <c r="P69" s="128"/>
      <c r="Q69" s="5"/>
      <c r="R69" s="114"/>
    </row>
    <row r="70" spans="1:18" ht="12.75">
      <c r="A70" s="106">
        <v>60</v>
      </c>
      <c r="B70" s="107">
        <v>191</v>
      </c>
      <c r="C70" s="123">
        <v>205</v>
      </c>
      <c r="D70" s="109">
        <v>200</v>
      </c>
      <c r="E70" s="108">
        <v>193</v>
      </c>
      <c r="F70" s="236"/>
      <c r="G70" s="237"/>
      <c r="I70" s="106"/>
      <c r="J70" s="107"/>
      <c r="K70" s="110"/>
      <c r="L70" s="108"/>
      <c r="M70" s="126"/>
      <c r="N70" s="111"/>
      <c r="O70" s="127"/>
      <c r="P70" s="128"/>
      <c r="Q70" s="113"/>
      <c r="R70" s="114"/>
    </row>
    <row r="71" spans="1:18" ht="12.75">
      <c r="A71" s="106">
        <v>61</v>
      </c>
      <c r="B71" s="107">
        <v>194</v>
      </c>
      <c r="C71" s="180"/>
      <c r="D71" s="109">
        <v>201</v>
      </c>
      <c r="E71" s="108">
        <v>193</v>
      </c>
      <c r="F71" s="236"/>
      <c r="G71" s="237"/>
      <c r="I71" s="106"/>
      <c r="J71" s="107"/>
      <c r="K71" s="110"/>
      <c r="L71" s="108"/>
      <c r="M71" s="126"/>
      <c r="N71" s="111"/>
      <c r="O71" s="127"/>
      <c r="P71" s="128"/>
      <c r="Q71" s="113"/>
      <c r="R71" s="114"/>
    </row>
    <row r="72" spans="1:18" ht="12.75">
      <c r="A72" s="106">
        <v>62</v>
      </c>
      <c r="B72" s="107">
        <v>195</v>
      </c>
      <c r="C72" s="108">
        <v>195</v>
      </c>
      <c r="D72" s="109">
        <v>205</v>
      </c>
      <c r="E72" s="108">
        <v>196</v>
      </c>
      <c r="F72" s="236"/>
      <c r="G72" s="237"/>
      <c r="I72" s="106"/>
      <c r="J72" s="107"/>
      <c r="K72" s="110"/>
      <c r="L72" s="108"/>
      <c r="M72" s="126"/>
      <c r="N72" s="111"/>
      <c r="O72" s="127"/>
      <c r="P72" s="128"/>
      <c r="Q72" s="113"/>
      <c r="R72" s="114"/>
    </row>
    <row r="73" spans="1:18" ht="13.5" thickBot="1">
      <c r="A73" s="131">
        <v>63</v>
      </c>
      <c r="B73" s="132">
        <v>195</v>
      </c>
      <c r="C73" s="133">
        <v>202</v>
      </c>
      <c r="D73" s="134">
        <v>202</v>
      </c>
      <c r="E73" s="133">
        <v>191</v>
      </c>
      <c r="F73" s="238"/>
      <c r="G73" s="239"/>
      <c r="I73" s="131"/>
      <c r="J73" s="132"/>
      <c r="K73" s="135"/>
      <c r="L73" s="136"/>
      <c r="M73" s="137"/>
      <c r="N73" s="135"/>
      <c r="O73" s="138"/>
      <c r="P73" s="139"/>
      <c r="Q73" s="140"/>
      <c r="R73" s="141"/>
    </row>
    <row r="74" spans="1:5" ht="14.25" thickBot="1" thickTop="1">
      <c r="A74" s="142"/>
      <c r="B74" s="142"/>
      <c r="C74" s="142"/>
      <c r="D74" s="142"/>
      <c r="E74" s="142"/>
    </row>
    <row r="75" spans="1:16" ht="14.25" thickBot="1">
      <c r="A75" s="143" t="s">
        <v>28</v>
      </c>
      <c r="B75" s="144" t="s">
        <v>39</v>
      </c>
      <c r="C75" s="145" t="s">
        <v>40</v>
      </c>
      <c r="D75" s="146" t="s">
        <v>41</v>
      </c>
      <c r="E75" s="147" t="s">
        <v>42</v>
      </c>
      <c r="I75" s="148" t="s">
        <v>54</v>
      </c>
      <c r="J75" s="146" t="s">
        <v>48</v>
      </c>
      <c r="K75" s="149" t="s">
        <v>48</v>
      </c>
      <c r="L75" s="145"/>
      <c r="M75" s="144" t="s">
        <v>45</v>
      </c>
      <c r="N75" s="149" t="s">
        <v>45</v>
      </c>
      <c r="O75" s="149" t="s">
        <v>45</v>
      </c>
      <c r="P75" s="145" t="s">
        <v>45</v>
      </c>
    </row>
    <row r="76" spans="1:16" ht="12.75">
      <c r="A76" s="150" t="s">
        <v>10</v>
      </c>
      <c r="B76" s="151">
        <f>AVERAGE(B10:B73)</f>
        <v>197.953125</v>
      </c>
      <c r="C76" s="152">
        <f>AVERAGE(C10:C73)</f>
        <v>196.95238095238096</v>
      </c>
      <c r="D76" s="153">
        <f>AVERAGE(D10:D73)</f>
        <v>204.734375</v>
      </c>
      <c r="E76" s="152">
        <f>AVERAGE(E10:E73)</f>
        <v>191.06349206349208</v>
      </c>
      <c r="I76" s="154" t="s">
        <v>10</v>
      </c>
      <c r="J76" s="155" t="e">
        <f>AVERAGE(J10:J64)</f>
        <v>#DIV/0!</v>
      </c>
      <c r="K76" s="156" t="e">
        <f>AVERAGE(K10:K64)</f>
        <v>#DIV/0!</v>
      </c>
      <c r="L76" s="157"/>
      <c r="M76" s="155" t="e">
        <f>AVERAGE(M10:M64)</f>
        <v>#DIV/0!</v>
      </c>
      <c r="N76" s="156" t="e">
        <f>AVERAGE(N10:N64)</f>
        <v>#DIV/0!</v>
      </c>
      <c r="O76" s="156" t="e">
        <f>AVERAGE(O10:O64)</f>
        <v>#DIV/0!</v>
      </c>
      <c r="P76" s="157" t="e">
        <f>AVERAGE(P10:P73)</f>
        <v>#DIV/0!</v>
      </c>
    </row>
    <row r="77" spans="1:16" ht="12.75">
      <c r="A77" s="158" t="s">
        <v>11</v>
      </c>
      <c r="B77" s="159">
        <f>STDEV(B10:B73)</f>
        <v>3.7856440918919185</v>
      </c>
      <c r="C77" s="160">
        <f>STDEV(C10:C73)</f>
        <v>4.9299236774457205</v>
      </c>
      <c r="D77" s="161">
        <f>STDEV(D10:D73)</f>
        <v>3.2231414602862025</v>
      </c>
      <c r="E77" s="160">
        <f>STDEV(E10:E73)</f>
        <v>4.39527978438197</v>
      </c>
      <c r="I77" s="158" t="s">
        <v>11</v>
      </c>
      <c r="J77" s="162" t="e">
        <f>STDEV(J10:J64)</f>
        <v>#DIV/0!</v>
      </c>
      <c r="K77" s="163" t="e">
        <f>STDEV(K10:K64)</f>
        <v>#DIV/0!</v>
      </c>
      <c r="L77" s="164"/>
      <c r="M77" s="162" t="e">
        <f>STDEV(M10:M64)</f>
        <v>#DIV/0!</v>
      </c>
      <c r="N77" s="163" t="e">
        <f>STDEV(N10:N64)</f>
        <v>#DIV/0!</v>
      </c>
      <c r="O77" s="163" t="e">
        <f>STDEV(O10:O64)</f>
        <v>#DIV/0!</v>
      </c>
      <c r="P77" s="164" t="e">
        <f>STDEV(P10:P73)</f>
        <v>#DIV/0!</v>
      </c>
    </row>
    <row r="78" spans="1:16" ht="12.75">
      <c r="A78" s="165" t="s">
        <v>12</v>
      </c>
      <c r="B78" s="166">
        <f>MAX(B10:B73)</f>
        <v>208</v>
      </c>
      <c r="C78" s="167">
        <f>MAX(C10:C73)</f>
        <v>205</v>
      </c>
      <c r="D78" s="168">
        <f>MAX(D10:D73)</f>
        <v>213</v>
      </c>
      <c r="E78" s="167">
        <f>MAX(E10:E73)</f>
        <v>199</v>
      </c>
      <c r="I78" s="165" t="s">
        <v>12</v>
      </c>
      <c r="J78" s="169">
        <f>MAX(J10:J64)</f>
        <v>0</v>
      </c>
      <c r="K78" s="170">
        <f>MAX(K10:K64)</f>
        <v>0</v>
      </c>
      <c r="L78" s="171"/>
      <c r="M78" s="169">
        <f>MAX(M10:M64)</f>
        <v>0</v>
      </c>
      <c r="N78" s="170">
        <f>MAX(N10:N64)</f>
        <v>0</v>
      </c>
      <c r="O78" s="170">
        <f>MAX(O10:O64)</f>
        <v>0</v>
      </c>
      <c r="P78" s="171">
        <f>MAX(P10:P73)</f>
        <v>0</v>
      </c>
    </row>
    <row r="79" spans="1:16" ht="13.5" thickBot="1">
      <c r="A79" s="172" t="s">
        <v>13</v>
      </c>
      <c r="B79" s="173">
        <f>MIN(B10:B73)</f>
        <v>191</v>
      </c>
      <c r="C79" s="174">
        <f>MIN(C10:C73)</f>
        <v>187</v>
      </c>
      <c r="D79" s="175">
        <f>MIN(D10:D73)</f>
        <v>199</v>
      </c>
      <c r="E79" s="174">
        <f>MIN(E10:E73)</f>
        <v>180</v>
      </c>
      <c r="I79" s="165" t="s">
        <v>13</v>
      </c>
      <c r="J79" s="176">
        <f>MIN(J10:J64)</f>
        <v>0</v>
      </c>
      <c r="K79" s="177">
        <f>MIN(K10:K64)</f>
        <v>0</v>
      </c>
      <c r="L79" s="171"/>
      <c r="M79" s="176">
        <f>MIN(M10:M64)</f>
        <v>0</v>
      </c>
      <c r="N79" s="177">
        <f>MIN(N10:N64)</f>
        <v>0</v>
      </c>
      <c r="O79" s="177">
        <f>MIN(O10:O64)</f>
        <v>0</v>
      </c>
      <c r="P79" s="171">
        <f>MIN(P10:P73)</f>
        <v>0</v>
      </c>
    </row>
    <row r="80" spans="1:16" ht="13.5" thickBot="1">
      <c r="A80" s="178" t="s">
        <v>14</v>
      </c>
      <c r="B80" s="240" t="s">
        <v>56</v>
      </c>
      <c r="C80" s="241"/>
      <c r="D80" s="242" t="s">
        <v>57</v>
      </c>
      <c r="E80" s="241"/>
      <c r="I80" s="178" t="s">
        <v>14</v>
      </c>
      <c r="J80" s="242" t="s">
        <v>56</v>
      </c>
      <c r="K80" s="242"/>
      <c r="L80" s="241"/>
      <c r="M80" s="242" t="s">
        <v>57</v>
      </c>
      <c r="N80" s="242"/>
      <c r="O80" s="242"/>
      <c r="P80" s="241"/>
    </row>
    <row r="81" spans="1:10" ht="13.5" thickBot="1">
      <c r="A81" s="243" t="s">
        <v>58</v>
      </c>
      <c r="B81" s="244"/>
      <c r="I81" s="243" t="s">
        <v>58</v>
      </c>
      <c r="J81" s="244"/>
    </row>
  </sheetData>
  <mergeCells count="83">
    <mergeCell ref="J80:L80"/>
    <mergeCell ref="M80:P80"/>
    <mergeCell ref="A81:B81"/>
    <mergeCell ref="I81:J81"/>
    <mergeCell ref="F72:G72"/>
    <mergeCell ref="F73:G73"/>
    <mergeCell ref="B80:C80"/>
    <mergeCell ref="D80:E80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9:G9"/>
    <mergeCell ref="Q9:R9"/>
    <mergeCell ref="F10:G10"/>
    <mergeCell ref="F11:G11"/>
    <mergeCell ref="M6:P6"/>
    <mergeCell ref="J7:L7"/>
    <mergeCell ref="M7:P7"/>
    <mergeCell ref="B8:E8"/>
    <mergeCell ref="J8:L8"/>
    <mergeCell ref="M8:P8"/>
    <mergeCell ref="A5:B5"/>
    <mergeCell ref="I5:J5"/>
    <mergeCell ref="B6:C6"/>
    <mergeCell ref="D6:E6"/>
    <mergeCell ref="J6:L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2004-07-21T11:09:22Z</cp:lastPrinted>
  <dcterms:created xsi:type="dcterms:W3CDTF">2004-05-25T09:39:37Z</dcterms:created>
  <dcterms:modified xsi:type="dcterms:W3CDTF">2004-11-02T16:33:23Z</dcterms:modified>
  <cp:category/>
  <cp:version/>
  <cp:contentType/>
  <cp:contentStatus/>
</cp:coreProperties>
</file>