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545" windowHeight="48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J41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WL</t>
        </r>
      </text>
    </comment>
    <comment ref="G118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WL</t>
        </r>
      </text>
    </comment>
    <comment ref="N118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WL</t>
        </r>
      </text>
    </comment>
  </commentList>
</comments>
</file>

<file path=xl/sharedStrings.xml><?xml version="1.0" encoding="utf-8"?>
<sst xmlns="http://schemas.openxmlformats.org/spreadsheetml/2006/main" count="138" uniqueCount="56">
  <si>
    <t>Nch</t>
  </si>
  <si>
    <t>FP049A</t>
  </si>
  <si>
    <t>Bagaturia</t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</si>
  <si>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</si>
  <si>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</si>
  <si>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</si>
  <si>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</si>
  <si>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</si>
  <si>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</si>
  <si>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</si>
  <si>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FP049A_2</t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</si>
  <si>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</si>
  <si>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t>Gasdichtigkeit</t>
  </si>
  <si>
    <r>
      <t>P</t>
    </r>
    <r>
      <rPr>
        <i/>
        <sz val="9"/>
        <rFont val="Arial"/>
        <family val="2"/>
      </rPr>
      <t>, mb</t>
    </r>
  </si>
  <si>
    <r>
      <t xml:space="preserve">t </t>
    </r>
    <r>
      <rPr>
        <i/>
        <sz val="9"/>
        <rFont val="Arial"/>
        <family val="2"/>
      </rPr>
      <t>, sec</t>
    </r>
  </si>
  <si>
    <r>
      <t>N</t>
    </r>
    <r>
      <rPr>
        <b/>
        <vertAlign val="subscript"/>
        <sz val="10"/>
        <rFont val="Arial"/>
        <family val="2"/>
      </rPr>
      <t>ch</t>
    </r>
    <r>
      <rPr>
        <b/>
        <sz val="10"/>
        <rFont val="Arial"/>
        <family val="2"/>
      </rPr>
      <t xml:space="preserve">   </t>
    </r>
  </si>
  <si>
    <t>A, mV</t>
  </si>
  <si>
    <t>U=</t>
  </si>
  <si>
    <t>Trsh=</t>
  </si>
  <si>
    <r>
      <t>X</t>
    </r>
    <r>
      <rPr>
        <b/>
        <sz val="10"/>
        <rFont val="Arial"/>
        <family val="2"/>
      </rPr>
      <t xml:space="preserve"> , cm</t>
    </r>
  </si>
  <si>
    <t>Pos.=</t>
  </si>
  <si>
    <t>120 cm</t>
  </si>
  <si>
    <r>
      <t xml:space="preserve">A </t>
    </r>
    <r>
      <rPr>
        <sz val="10"/>
        <rFont val="Arial"/>
        <family val="0"/>
      </rPr>
      <t>, mv =</t>
    </r>
  </si>
  <si>
    <r>
      <t>s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2"/>
      </rPr>
      <t>=</t>
    </r>
  </si>
  <si>
    <t>45 cm</t>
  </si>
  <si>
    <r>
      <t>A</t>
    </r>
    <r>
      <rPr>
        <b/>
        <vertAlign val="subscript"/>
        <sz val="10"/>
        <rFont val="Arial"/>
        <family val="2"/>
      </rPr>
      <t>45cm</t>
    </r>
    <r>
      <rPr>
        <b/>
        <sz val="10"/>
        <rFont val="Arial"/>
        <family val="2"/>
      </rPr>
      <t>, mV</t>
    </r>
  </si>
  <si>
    <r>
      <t xml:space="preserve">A </t>
    </r>
    <r>
      <rPr>
        <sz val="10"/>
        <rFont val="Arial"/>
        <family val="0"/>
      </rPr>
      <t>, mV=</t>
    </r>
  </si>
  <si>
    <r>
      <t>A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, </t>
    </r>
    <r>
      <rPr>
        <sz val="8"/>
        <rFont val="Arial"/>
        <family val="2"/>
      </rPr>
      <t>mV  =</t>
    </r>
  </si>
  <si>
    <r>
      <t>A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, </t>
    </r>
    <r>
      <rPr>
        <sz val="8"/>
        <rFont val="Arial"/>
        <family val="2"/>
      </rPr>
      <t>mV  =</t>
    </r>
  </si>
  <si>
    <t>F_Hd_00_AL</t>
  </si>
  <si>
    <t>F_Hd_00_AU</t>
  </si>
  <si>
    <r>
      <t>A</t>
    </r>
    <r>
      <rPr>
        <b/>
        <vertAlign val="subscript"/>
        <sz val="10"/>
        <rFont val="Arial"/>
        <family val="2"/>
      </rPr>
      <t>126cm</t>
    </r>
    <r>
      <rPr>
        <b/>
        <sz val="10"/>
        <rFont val="Arial"/>
        <family val="2"/>
      </rPr>
      <t>, mV</t>
    </r>
  </si>
  <si>
    <t>126 cm</t>
  </si>
  <si>
    <t>F_Hd_00_BL</t>
  </si>
  <si>
    <r>
      <t>Ch</t>
    </r>
    <r>
      <rPr>
        <b/>
        <vertAlign val="subscript"/>
        <sz val="10"/>
        <rFont val="Arial"/>
        <family val="2"/>
      </rPr>
      <t>53</t>
    </r>
    <r>
      <rPr>
        <b/>
        <sz val="10"/>
        <rFont val="Arial"/>
        <family val="2"/>
      </rPr>
      <t>, mV</t>
    </r>
  </si>
  <si>
    <r>
      <t>Ch</t>
    </r>
    <r>
      <rPr>
        <b/>
        <vertAlign val="subscript"/>
        <sz val="10"/>
        <rFont val="Arial"/>
        <family val="2"/>
      </rPr>
      <t>17</t>
    </r>
    <r>
      <rPr>
        <b/>
        <sz val="10"/>
        <rFont val="Arial"/>
        <family val="2"/>
      </rPr>
      <t>, mV</t>
    </r>
  </si>
  <si>
    <r>
      <t xml:space="preserve"> Ch</t>
    </r>
    <r>
      <rPr>
        <b/>
        <vertAlign val="subscript"/>
        <sz val="10"/>
        <rFont val="Arial"/>
        <family val="2"/>
      </rPr>
      <t>7</t>
    </r>
    <r>
      <rPr>
        <b/>
        <sz val="10"/>
        <rFont val="Arial"/>
        <family val="2"/>
      </rPr>
      <t>, mV</t>
    </r>
  </si>
  <si>
    <r>
      <t>Ch</t>
    </r>
    <r>
      <rPr>
        <b/>
        <vertAlign val="subscript"/>
        <sz val="10"/>
        <rFont val="Arial"/>
        <family val="2"/>
      </rPr>
      <t>40</t>
    </r>
    <r>
      <rPr>
        <b/>
        <sz val="10"/>
        <rFont val="Arial"/>
        <family val="2"/>
      </rPr>
      <t>, mV</t>
    </r>
  </si>
  <si>
    <r>
      <t>Ch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>, mV</t>
    </r>
  </si>
  <si>
    <r>
      <t>Ch</t>
    </r>
    <r>
      <rPr>
        <b/>
        <vertAlign val="subscript"/>
        <sz val="10"/>
        <rFont val="Arial"/>
        <family val="2"/>
      </rPr>
      <t>55</t>
    </r>
    <r>
      <rPr>
        <b/>
        <sz val="10"/>
        <rFont val="Arial"/>
        <family val="2"/>
      </rPr>
      <t>, mV</t>
    </r>
  </si>
  <si>
    <t>s</t>
  </si>
  <si>
    <t>min</t>
  </si>
  <si>
    <t>max</t>
  </si>
  <si>
    <t>mean</t>
  </si>
  <si>
    <t>Panel</t>
  </si>
  <si>
    <t>Date</t>
  </si>
  <si>
    <r>
      <t xml:space="preserve">Repl.  </t>
    </r>
    <r>
      <rPr>
        <sz val="7"/>
        <rFont val="Arial"/>
        <family val="2"/>
      </rPr>
      <t>Wire/Straw</t>
    </r>
  </si>
  <si>
    <t>A049</t>
  </si>
  <si>
    <t>Time</t>
  </si>
  <si>
    <r>
      <t>N</t>
    </r>
    <r>
      <rPr>
        <b/>
        <vertAlign val="subscript"/>
        <sz val="10"/>
        <rFont val="Arial"/>
        <family val="2"/>
      </rPr>
      <t>ch</t>
    </r>
  </si>
  <si>
    <t>W</t>
  </si>
  <si>
    <t>w</t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</si>
  <si>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</t>
    </r>
    <r>
      <rPr>
        <i/>
        <sz val="9"/>
        <rFont val="Arial"/>
        <family val="2"/>
      </rPr>
      <t xml:space="preserve">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</si>
  <si>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</si>
  <si>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 xml:space="preserve">, </t>
    </r>
    <r>
      <rPr>
        <i/>
        <sz val="9"/>
        <rFont val="Arial"/>
        <family val="2"/>
      </rPr>
      <t>ms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</si>
  <si>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 xml:space="preserve">, </t>
    </r>
    <r>
      <rPr>
        <i/>
        <sz val="9"/>
        <rFont val="Arial"/>
        <family val="2"/>
      </rPr>
      <t xml:space="preserve"> gr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</si>
</sst>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0000"/>
    <numFmt numFmtId="167" formatCode="0.000000"/>
    <numFmt numFmtId="168" formatCode="0.00000"/>
    <numFmt numFmtId="169" formatCode="0.000"/>
    <numFmt numFmtId="170" formatCode="0.000000000"/>
    <numFmt numFmtId="171" formatCode="0.00000000"/>
    <numFmt numFmtId="172" formatCode="[$-407]dddd\,\ d\.\ mmmm\ yyyy"/>
    <numFmt numFmtId="173" formatCode="hh:mm:ss"/>
    <numFmt numFmtId="174" formatCode="h:mm;@"/>
  </numFmts>
  <fonts count="4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vertAlign val="subscript"/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2"/>
      <name val="Arial"/>
      <family val="2"/>
    </font>
    <font>
      <b/>
      <i/>
      <vertAlign val="subscript"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b/>
      <i/>
      <vertAlign val="superscript"/>
      <sz val="9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vertAlign val="superscript"/>
      <sz val="8"/>
      <name val="Arial"/>
      <family val="2"/>
    </font>
    <font>
      <b/>
      <vertAlign val="subscript"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b/>
      <i/>
      <sz val="11"/>
      <name val="Symbol"/>
      <family val="1"/>
    </font>
    <font>
      <sz val="9.25"/>
      <name val="Arial"/>
      <family val="2"/>
    </font>
    <font>
      <sz val="11.5"/>
      <name val="Arial"/>
      <family val="0"/>
    </font>
    <font>
      <sz val="9.5"/>
      <name val="Arial"/>
      <family val="0"/>
    </font>
    <font>
      <sz val="8.25"/>
      <name val="Arial"/>
      <family val="0"/>
    </font>
    <font>
      <sz val="9.75"/>
      <name val="Arial"/>
      <family val="0"/>
    </font>
    <font>
      <i/>
      <sz val="8"/>
      <name val="Arial"/>
      <family val="2"/>
    </font>
    <font>
      <sz val="7"/>
      <name val="Arial"/>
      <family val="2"/>
    </font>
    <font>
      <vertAlign val="subscript"/>
      <sz val="8"/>
      <name val="Arial"/>
      <family val="2"/>
    </font>
    <font>
      <b/>
      <i/>
      <sz val="10"/>
      <name val="Symbol"/>
      <family val="1"/>
    </font>
    <font>
      <sz val="8"/>
      <color indexed="10"/>
      <name val="Arial"/>
      <family val="2"/>
    </font>
    <font>
      <b/>
      <i/>
      <sz val="9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9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21" fontId="9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5" fontId="10" fillId="0" borderId="0" xfId="0" applyNumberFormat="1" applyFont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8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6" fillId="3" borderId="0" xfId="0" applyFont="1" applyFill="1" applyAlignment="1">
      <alignment horizontal="center"/>
    </xf>
    <xf numFmtId="1" fontId="25" fillId="3" borderId="0" xfId="0" applyNumberFormat="1" applyFont="1" applyFill="1" applyAlignment="1">
      <alignment horizontal="center"/>
    </xf>
    <xf numFmtId="0" fontId="28" fillId="3" borderId="0" xfId="0" applyFont="1" applyFill="1" applyAlignment="1">
      <alignment horizontal="center"/>
    </xf>
    <xf numFmtId="164" fontId="25" fillId="3" borderId="0" xfId="0" applyNumberFormat="1" applyFont="1" applyFill="1" applyAlignment="1">
      <alignment horizontal="center"/>
    </xf>
    <xf numFmtId="0" fontId="26" fillId="3" borderId="1" xfId="0" applyFont="1" applyFill="1" applyBorder="1" applyAlignment="1">
      <alignment horizontal="center"/>
    </xf>
    <xf numFmtId="1" fontId="25" fillId="3" borderId="1" xfId="0" applyNumberFormat="1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164" fontId="25" fillId="3" borderId="1" xfId="0" applyNumberFormat="1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 vertical="center"/>
    </xf>
    <xf numFmtId="1" fontId="25" fillId="3" borderId="1" xfId="0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164" fontId="25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35" fillId="0" borderId="8" xfId="0" applyNumberFormat="1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14" fontId="34" fillId="0" borderId="10" xfId="0" applyNumberFormat="1" applyFont="1" applyBorder="1" applyAlignment="1">
      <alignment/>
    </xf>
    <xf numFmtId="0" fontId="2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26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38" fillId="0" borderId="1" xfId="0" applyNumberFormat="1" applyFont="1" applyBorder="1" applyAlignment="1">
      <alignment horizontal="center"/>
    </xf>
    <xf numFmtId="164" fontId="38" fillId="2" borderId="1" xfId="0" applyNumberFormat="1" applyFont="1" applyFill="1" applyBorder="1" applyAlignment="1">
      <alignment horizontal="center"/>
    </xf>
    <xf numFmtId="174" fontId="35" fillId="0" borderId="10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1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164" fontId="39" fillId="3" borderId="1" xfId="0" applyNumberFormat="1" applyFont="1" applyFill="1" applyBorder="1" applyAlignment="1">
      <alignment horizontal="center"/>
    </xf>
    <xf numFmtId="164" fontId="39" fillId="3" borderId="1" xfId="0" applyNumberFormat="1" applyFont="1" applyFill="1" applyBorder="1" applyAlignment="1">
      <alignment/>
    </xf>
    <xf numFmtId="0" fontId="37" fillId="0" borderId="1" xfId="0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9" fontId="1" fillId="2" borderId="1" xfId="0" applyNumberFormat="1" applyFont="1" applyFill="1" applyBorder="1" applyAlignment="1">
      <alignment horizontal="center"/>
    </xf>
    <xf numFmtId="169" fontId="1" fillId="0" borderId="2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39" fillId="3" borderId="1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Tabelle1!$I$6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Tabelle1!$I$7:$I$70</c:f>
              <c:numCache>
                <c:ptCount val="64"/>
                <c:pt idx="0">
                  <c:v>76.68076870710414</c:v>
                </c:pt>
                <c:pt idx="1">
                  <c:v>76.55125134366695</c:v>
                </c:pt>
                <c:pt idx="2">
                  <c:v>76.73266770305169</c:v>
                </c:pt>
                <c:pt idx="3">
                  <c:v>76.4220618445433</c:v>
                </c:pt>
                <c:pt idx="4">
                  <c:v>77.46482054964078</c:v>
                </c:pt>
                <c:pt idx="5">
                  <c:v>77.49116240800682</c:v>
                </c:pt>
                <c:pt idx="6">
                  <c:v>77.57026865116809</c:v>
                </c:pt>
                <c:pt idx="7">
                  <c:v>76.57712855174506</c:v>
                </c:pt>
                <c:pt idx="8">
                  <c:v>76.65483895204152</c:v>
                </c:pt>
                <c:pt idx="9">
                  <c:v>77.86136364666716</c:v>
                </c:pt>
                <c:pt idx="10">
                  <c:v>78.12741970996167</c:v>
                </c:pt>
                <c:pt idx="11">
                  <c:v>76.4478735683632</c:v>
                </c:pt>
                <c:pt idx="12">
                  <c:v>76.55125134366695</c:v>
                </c:pt>
                <c:pt idx="13">
                  <c:v>77.78181181160801</c:v>
                </c:pt>
                <c:pt idx="14">
                  <c:v>78.02083388374665</c:v>
                </c:pt>
                <c:pt idx="15">
                  <c:v>77.20213908208108</c:v>
                </c:pt>
                <c:pt idx="16">
                  <c:v>77.94103758737192</c:v>
                </c:pt>
                <c:pt idx="17">
                  <c:v>78.36803785049862</c:v>
                </c:pt>
                <c:pt idx="18">
                  <c:v>77.75532162472079</c:v>
                </c:pt>
                <c:pt idx="19">
                  <c:v>76.62892234705315</c:v>
                </c:pt>
                <c:pt idx="20">
                  <c:v>76.24174525347371</c:v>
                </c:pt>
                <c:pt idx="21">
                  <c:v>79.3417125050151</c:v>
                </c:pt>
                <c:pt idx="22">
                  <c:v>76.06206609135059</c:v>
                </c:pt>
                <c:pt idx="23">
                  <c:v>77.70238183280848</c:v>
                </c:pt>
                <c:pt idx="24">
                  <c:v>76.75863696175506</c:v>
                </c:pt>
                <c:pt idx="25">
                  <c:v>77.67593220936537</c:v>
                </c:pt>
                <c:pt idx="26">
                  <c:v>78.9609163541538</c:v>
                </c:pt>
                <c:pt idx="27">
                  <c:v>78.47533619542419</c:v>
                </c:pt>
                <c:pt idx="28">
                  <c:v>78.42165949645019</c:v>
                </c:pt>
                <c:pt idx="29">
                  <c:v>77.09744048204473</c:v>
                </c:pt>
                <c:pt idx="30">
                  <c:v>78.2877084413913</c:v>
                </c:pt>
                <c:pt idx="31">
                  <c:v>77.46482054964078</c:v>
                </c:pt>
                <c:pt idx="32">
                  <c:v>78.47533619542419</c:v>
                </c:pt>
                <c:pt idx="33">
                  <c:v>78.74454812877926</c:v>
                </c:pt>
                <c:pt idx="34">
                  <c:v>79.09659966336353</c:v>
                </c:pt>
                <c:pt idx="35">
                  <c:v>79.31442152146768</c:v>
                </c:pt>
                <c:pt idx="36">
                  <c:v>79.09659966336353</c:v>
                </c:pt>
                <c:pt idx="37">
                  <c:v>76.94079147309986</c:v>
                </c:pt>
                <c:pt idx="38">
                  <c:v>76.57712855174506</c:v>
                </c:pt>
                <c:pt idx="39">
                  <c:v>76.113338126357</c:v>
                </c:pt>
                <c:pt idx="40">
                  <c:v>78.93382159022723</c:v>
                </c:pt>
                <c:pt idx="41">
                  <c:v>78.63669736501932</c:v>
                </c:pt>
                <c:pt idx="42">
                  <c:v>78.02083388374665</c:v>
                </c:pt>
                <c:pt idx="43">
                  <c:v>79.58796648666561</c:v>
                </c:pt>
                <c:pt idx="44">
                  <c:v>77.38587551471724</c:v>
                </c:pt>
                <c:pt idx="45">
                  <c:v>77.17594444690367</c:v>
                </c:pt>
                <c:pt idx="46">
                  <c:v>78.23422409901256</c:v>
                </c:pt>
                <c:pt idx="47">
                  <c:v>76.86264594300081</c:v>
                </c:pt>
                <c:pt idx="48">
                  <c:v>78.60976929489223</c:v>
                </c:pt>
                <c:pt idx="49">
                  <c:v>77.09744048204473</c:v>
                </c:pt>
                <c:pt idx="50">
                  <c:v>77.22834705578083</c:v>
                </c:pt>
                <c:pt idx="51">
                  <c:v>76.94079147309986</c:v>
                </c:pt>
                <c:pt idx="52">
                  <c:v>77.72884496819192</c:v>
                </c:pt>
                <c:pt idx="53">
                  <c:v>73.85639634755259</c:v>
                </c:pt>
                <c:pt idx="54">
                  <c:v>75.37493425970185</c:v>
                </c:pt>
                <c:pt idx="55">
                  <c:v>77.62307346151889</c:v>
                </c:pt>
                <c:pt idx="56">
                  <c:v>76.86264594300081</c:v>
                </c:pt>
                <c:pt idx="57">
                  <c:v>79.67030595851521</c:v>
                </c:pt>
                <c:pt idx="58">
                  <c:v>79.47837893823295</c:v>
                </c:pt>
                <c:pt idx="59">
                  <c:v>77.17594444690367</c:v>
                </c:pt>
                <c:pt idx="60">
                  <c:v>75.34966397767016</c:v>
                </c:pt>
                <c:pt idx="61">
                  <c:v>74.15147737759153</c:v>
                </c:pt>
                <c:pt idx="62">
                  <c:v>75.37493425970185</c:v>
                </c:pt>
                <c:pt idx="63">
                  <c:v>69.70094914987418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Tabelle1!$J$6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Tabelle1!$J$7:$J$70</c:f>
              <c:numCache>
                <c:ptCount val="64"/>
                <c:pt idx="0">
                  <c:v>72.95756854916105</c:v>
                </c:pt>
                <c:pt idx="1">
                  <c:v>76.26746567000781</c:v>
                </c:pt>
                <c:pt idx="2">
                  <c:v>75.88302135724922</c:v>
                </c:pt>
                <c:pt idx="3">
                  <c:v>76.73266770305169</c:v>
                </c:pt>
                <c:pt idx="4">
                  <c:v>79.1781775862591</c:v>
                </c:pt>
                <c:pt idx="5">
                  <c:v>80.72442807525991</c:v>
                </c:pt>
                <c:pt idx="6">
                  <c:v>79.8905036243608</c:v>
                </c:pt>
                <c:pt idx="7">
                  <c:v>77.96762274539043</c:v>
                </c:pt>
                <c:pt idx="8">
                  <c:v>76.86264594300081</c:v>
                </c:pt>
                <c:pt idx="9">
                  <c:v>77.75532162472079</c:v>
                </c:pt>
                <c:pt idx="10">
                  <c:v>75.45082142757191</c:v>
                </c:pt>
                <c:pt idx="11">
                  <c:v>79.25988177989869</c:v>
                </c:pt>
                <c:pt idx="12">
                  <c:v>77.28080305498591</c:v>
                </c:pt>
                <c:pt idx="13">
                  <c:v>77.70238183280848</c:v>
                </c:pt>
                <c:pt idx="14">
                  <c:v>77.14976314119876</c:v>
                </c:pt>
                <c:pt idx="15">
                  <c:v>76.65483895204152</c:v>
                </c:pt>
                <c:pt idx="16">
                  <c:v>76.24174525347371</c:v>
                </c:pt>
                <c:pt idx="17">
                  <c:v>77.99422150775402</c:v>
                </c:pt>
                <c:pt idx="18">
                  <c:v>78.87967388364662</c:v>
                </c:pt>
                <c:pt idx="19">
                  <c:v>78.18079454680655</c:v>
                </c:pt>
                <c:pt idx="20">
                  <c:v>78.9609163541538</c:v>
                </c:pt>
                <c:pt idx="21">
                  <c:v>78.60976929489223</c:v>
                </c:pt>
                <c:pt idx="22">
                  <c:v>79.36901757665503</c:v>
                </c:pt>
                <c:pt idx="23">
                  <c:v>80.19476909469866</c:v>
                </c:pt>
                <c:pt idx="24">
                  <c:v>76.47369837134374</c:v>
                </c:pt>
                <c:pt idx="25">
                  <c:v>76.70671162113904</c:v>
                </c:pt>
                <c:pt idx="26">
                  <c:v>78.02083388374665</c:v>
                </c:pt>
                <c:pt idx="27">
                  <c:v>80.19476909469866</c:v>
                </c:pt>
                <c:pt idx="28">
                  <c:v>79.8905036243608</c:v>
                </c:pt>
                <c:pt idx="29">
                  <c:v>78.9609163541538</c:v>
                </c:pt>
                <c:pt idx="30">
                  <c:v>79.36901757665503</c:v>
                </c:pt>
                <c:pt idx="31">
                  <c:v>78.07409951379388</c:v>
                </c:pt>
                <c:pt idx="32">
                  <c:v>77.35958731940295</c:v>
                </c:pt>
                <c:pt idx="33">
                  <c:v>79.31442152146768</c:v>
                </c:pt>
                <c:pt idx="34">
                  <c:v>157.63944700604472</c:v>
                </c:pt>
                <c:pt idx="35">
                  <c:v>79.67030595851521</c:v>
                </c:pt>
                <c:pt idx="36">
                  <c:v>79.31442152146768</c:v>
                </c:pt>
                <c:pt idx="37">
                  <c:v>79.25988177989869</c:v>
                </c:pt>
                <c:pt idx="38">
                  <c:v>78.9609163541538</c:v>
                </c:pt>
                <c:pt idx="39">
                  <c:v>77.72884496819192</c:v>
                </c:pt>
                <c:pt idx="40">
                  <c:v>80.11161544703283</c:v>
                </c:pt>
                <c:pt idx="41">
                  <c:v>76.26746567000781</c:v>
                </c:pt>
                <c:pt idx="42">
                  <c:v>79.1781775862591</c:v>
                </c:pt>
                <c:pt idx="43">
                  <c:v>78.39484179655341</c:v>
                </c:pt>
                <c:pt idx="44">
                  <c:v>76.37047759907072</c:v>
                </c:pt>
                <c:pt idx="45">
                  <c:v>78.31447118230908</c:v>
                </c:pt>
                <c:pt idx="46">
                  <c:v>79.04228440339345</c:v>
                </c:pt>
                <c:pt idx="47">
                  <c:v>78.42165949645019</c:v>
                </c:pt>
                <c:pt idx="48">
                  <c:v>79.01514775115038</c:v>
                </c:pt>
                <c:pt idx="49">
                  <c:v>77.54388644962391</c:v>
                </c:pt>
                <c:pt idx="50">
                  <c:v>78.18079454680655</c:v>
                </c:pt>
                <c:pt idx="51">
                  <c:v>77.78181181160801</c:v>
                </c:pt>
                <c:pt idx="52">
                  <c:v>76.70671162113904</c:v>
                </c:pt>
                <c:pt idx="53">
                  <c:v>78.98802507126737</c:v>
                </c:pt>
                <c:pt idx="54">
                  <c:v>78.87967388364662</c:v>
                </c:pt>
                <c:pt idx="55">
                  <c:v>76.16466202114059</c:v>
                </c:pt>
                <c:pt idx="56">
                  <c:v>76.60301888324864</c:v>
                </c:pt>
                <c:pt idx="57">
                  <c:v>78.60976929489223</c:v>
                </c:pt>
                <c:pt idx="58">
                  <c:v>77.33331251707244</c:v>
                </c:pt>
                <c:pt idx="59">
                  <c:v>77.91446602442261</c:v>
                </c:pt>
                <c:pt idx="60">
                  <c:v>77.09744048204473</c:v>
                </c:pt>
                <c:pt idx="61">
                  <c:v>77.38587551471724</c:v>
                </c:pt>
                <c:pt idx="62">
                  <c:v>77.62307346151889</c:v>
                </c:pt>
                <c:pt idx="63">
                  <c:v>76.31894556437092</c:v>
                </c:pt>
              </c:numCache>
            </c:numRef>
          </c:val>
          <c:smooth val="0"/>
        </c:ser>
        <c:marker val="1"/>
        <c:axId val="43973004"/>
        <c:axId val="60212717"/>
      </c:lineChart>
      <c:catAx>
        <c:axId val="43973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12717"/>
        <c:crosses val="autoZero"/>
        <c:auto val="1"/>
        <c:lblOffset val="100"/>
        <c:noMultiLvlLbl val="0"/>
      </c:catAx>
      <c:valAx>
        <c:axId val="60212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730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F_Hd_00_BL  </a:t>
            </a:r>
            <a:r>
              <a:rPr lang="en-US" cap="none" sz="800" b="0" i="1" u="none" baseline="0">
                <a:latin typeface="Arial"/>
                <a:ea typeface="Arial"/>
                <a:cs typeface="Arial"/>
              </a:rPr>
              <a:t>Pos.0=120 cm</a:t>
            </a:r>
          </a:p>
        </c:rich>
      </c:tx>
      <c:layout>
        <c:manualLayout>
          <c:xMode val="factor"/>
          <c:yMode val="factor"/>
          <c:x val="0.06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5925"/>
          <c:w val="0.912"/>
          <c:h val="0.789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Tabelle2!$F$47</c:f>
              <c:strCache>
                <c:ptCount val="1"/>
                <c:pt idx="0">
                  <c:v>A, mV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Tabelle2!$E$48:$E$111</c:f>
              <c:numCache/>
            </c:numRef>
          </c:xVal>
          <c:yVal>
            <c:numRef>
              <c:f>Tabelle2!$F$48:$F$111</c:f>
              <c:numCache/>
            </c:numRef>
          </c:yVal>
          <c:smooth val="0"/>
        </c:ser>
        <c:axId val="42613798"/>
        <c:axId val="47979863"/>
      </c:scatterChart>
      <c:valAx>
        <c:axId val="42613798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065"/>
              <c:y val="0.1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79863"/>
        <c:crosses val="autoZero"/>
        <c:crossBetween val="midCat"/>
        <c:dispUnits/>
      </c:valAx>
      <c:valAx>
        <c:axId val="47979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A, mV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2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137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F_Hd_00_AU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4175"/>
          <c:w val="0.89475"/>
          <c:h val="0.83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Tabelle2!$V$47</c:f>
              <c:strCache>
                <c:ptCount val="1"/>
                <c:pt idx="0">
                  <c:v>Ch10, mV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Tabelle2!$U$48:$U$101</c:f>
              <c:numCache>
                <c:ptCount val="54"/>
                <c:pt idx="0">
                  <c:v>5.5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86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130</c:v>
                </c:pt>
                <c:pt idx="29">
                  <c:v>135</c:v>
                </c:pt>
                <c:pt idx="30">
                  <c:v>140</c:v>
                </c:pt>
                <c:pt idx="31">
                  <c:v>145</c:v>
                </c:pt>
                <c:pt idx="32">
                  <c:v>150</c:v>
                </c:pt>
                <c:pt idx="33">
                  <c:v>155</c:v>
                </c:pt>
                <c:pt idx="34">
                  <c:v>160</c:v>
                </c:pt>
                <c:pt idx="35">
                  <c:v>165</c:v>
                </c:pt>
                <c:pt idx="36">
                  <c:v>166.5</c:v>
                </c:pt>
                <c:pt idx="37">
                  <c:v>170</c:v>
                </c:pt>
                <c:pt idx="38">
                  <c:v>175</c:v>
                </c:pt>
                <c:pt idx="39">
                  <c:v>180</c:v>
                </c:pt>
                <c:pt idx="40">
                  <c:v>185</c:v>
                </c:pt>
                <c:pt idx="41">
                  <c:v>190</c:v>
                </c:pt>
                <c:pt idx="42">
                  <c:v>195</c:v>
                </c:pt>
                <c:pt idx="43">
                  <c:v>200</c:v>
                </c:pt>
                <c:pt idx="44">
                  <c:v>205</c:v>
                </c:pt>
                <c:pt idx="45">
                  <c:v>210</c:v>
                </c:pt>
                <c:pt idx="46">
                  <c:v>215</c:v>
                </c:pt>
                <c:pt idx="47">
                  <c:v>220</c:v>
                </c:pt>
                <c:pt idx="48">
                  <c:v>225</c:v>
                </c:pt>
                <c:pt idx="49">
                  <c:v>230</c:v>
                </c:pt>
                <c:pt idx="50">
                  <c:v>235</c:v>
                </c:pt>
                <c:pt idx="51">
                  <c:v>240</c:v>
                </c:pt>
                <c:pt idx="52">
                  <c:v>245</c:v>
                </c:pt>
                <c:pt idx="53">
                  <c:v>246</c:v>
                </c:pt>
              </c:numCache>
            </c:numRef>
          </c:xVal>
          <c:yVal>
            <c:numRef>
              <c:f>Tabelle2!$V$48:$V$101</c:f>
              <c:numCache>
                <c:ptCount val="54"/>
                <c:pt idx="0">
                  <c:v>169</c:v>
                </c:pt>
                <c:pt idx="1">
                  <c:v>169</c:v>
                </c:pt>
                <c:pt idx="2">
                  <c:v>171</c:v>
                </c:pt>
                <c:pt idx="3">
                  <c:v>176</c:v>
                </c:pt>
                <c:pt idx="4">
                  <c:v>177</c:v>
                </c:pt>
                <c:pt idx="5">
                  <c:v>174</c:v>
                </c:pt>
                <c:pt idx="6">
                  <c:v>171</c:v>
                </c:pt>
                <c:pt idx="7">
                  <c:v>176</c:v>
                </c:pt>
                <c:pt idx="8">
                  <c:v>175</c:v>
                </c:pt>
                <c:pt idx="9">
                  <c:v>177</c:v>
                </c:pt>
                <c:pt idx="10">
                  <c:v>174</c:v>
                </c:pt>
                <c:pt idx="11">
                  <c:v>174</c:v>
                </c:pt>
                <c:pt idx="12">
                  <c:v>179</c:v>
                </c:pt>
                <c:pt idx="13">
                  <c:v>180</c:v>
                </c:pt>
                <c:pt idx="14">
                  <c:v>180</c:v>
                </c:pt>
                <c:pt idx="15">
                  <c:v>180</c:v>
                </c:pt>
                <c:pt idx="16">
                  <c:v>150</c:v>
                </c:pt>
                <c:pt idx="17">
                  <c:v>106</c:v>
                </c:pt>
                <c:pt idx="18">
                  <c:v>184</c:v>
                </c:pt>
                <c:pt idx="19">
                  <c:v>184</c:v>
                </c:pt>
                <c:pt idx="20">
                  <c:v>178</c:v>
                </c:pt>
                <c:pt idx="21">
                  <c:v>183</c:v>
                </c:pt>
                <c:pt idx="22">
                  <c:v>181</c:v>
                </c:pt>
                <c:pt idx="23">
                  <c:v>183</c:v>
                </c:pt>
                <c:pt idx="24">
                  <c:v>180</c:v>
                </c:pt>
                <c:pt idx="25">
                  <c:v>178</c:v>
                </c:pt>
                <c:pt idx="28">
                  <c:v>183</c:v>
                </c:pt>
                <c:pt idx="29">
                  <c:v>184</c:v>
                </c:pt>
                <c:pt idx="30">
                  <c:v>179</c:v>
                </c:pt>
                <c:pt idx="31">
                  <c:v>179</c:v>
                </c:pt>
                <c:pt idx="32">
                  <c:v>181</c:v>
                </c:pt>
                <c:pt idx="33">
                  <c:v>178</c:v>
                </c:pt>
                <c:pt idx="34">
                  <c:v>181</c:v>
                </c:pt>
                <c:pt idx="35">
                  <c:v>180</c:v>
                </c:pt>
                <c:pt idx="36">
                  <c:v>88</c:v>
                </c:pt>
                <c:pt idx="37">
                  <c:v>184</c:v>
                </c:pt>
                <c:pt idx="38">
                  <c:v>182</c:v>
                </c:pt>
                <c:pt idx="39">
                  <c:v>179</c:v>
                </c:pt>
                <c:pt idx="40">
                  <c:v>184</c:v>
                </c:pt>
                <c:pt idx="41">
                  <c:v>180</c:v>
                </c:pt>
                <c:pt idx="42">
                  <c:v>184</c:v>
                </c:pt>
                <c:pt idx="43">
                  <c:v>185</c:v>
                </c:pt>
                <c:pt idx="44">
                  <c:v>182</c:v>
                </c:pt>
                <c:pt idx="45">
                  <c:v>183</c:v>
                </c:pt>
                <c:pt idx="46">
                  <c:v>185</c:v>
                </c:pt>
                <c:pt idx="47">
                  <c:v>185</c:v>
                </c:pt>
                <c:pt idx="48">
                  <c:v>185</c:v>
                </c:pt>
                <c:pt idx="49">
                  <c:v>185</c:v>
                </c:pt>
                <c:pt idx="50">
                  <c:v>184</c:v>
                </c:pt>
                <c:pt idx="51">
                  <c:v>183</c:v>
                </c:pt>
                <c:pt idx="52">
                  <c:v>183</c:v>
                </c:pt>
                <c:pt idx="53">
                  <c:v>179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Tabelle2!$W$47</c:f>
              <c:strCache>
                <c:ptCount val="1"/>
                <c:pt idx="0">
                  <c:v>Ch55, mV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Tabelle2!$U$48:$U$101</c:f>
              <c:numCache>
                <c:ptCount val="54"/>
                <c:pt idx="0">
                  <c:v>5.5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86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130</c:v>
                </c:pt>
                <c:pt idx="29">
                  <c:v>135</c:v>
                </c:pt>
                <c:pt idx="30">
                  <c:v>140</c:v>
                </c:pt>
                <c:pt idx="31">
                  <c:v>145</c:v>
                </c:pt>
                <c:pt idx="32">
                  <c:v>150</c:v>
                </c:pt>
                <c:pt idx="33">
                  <c:v>155</c:v>
                </c:pt>
                <c:pt idx="34">
                  <c:v>160</c:v>
                </c:pt>
                <c:pt idx="35">
                  <c:v>165</c:v>
                </c:pt>
                <c:pt idx="36">
                  <c:v>166.5</c:v>
                </c:pt>
                <c:pt idx="37">
                  <c:v>170</c:v>
                </c:pt>
                <c:pt idx="38">
                  <c:v>175</c:v>
                </c:pt>
                <c:pt idx="39">
                  <c:v>180</c:v>
                </c:pt>
                <c:pt idx="40">
                  <c:v>185</c:v>
                </c:pt>
                <c:pt idx="41">
                  <c:v>190</c:v>
                </c:pt>
                <c:pt idx="42">
                  <c:v>195</c:v>
                </c:pt>
                <c:pt idx="43">
                  <c:v>200</c:v>
                </c:pt>
                <c:pt idx="44">
                  <c:v>205</c:v>
                </c:pt>
                <c:pt idx="45">
                  <c:v>210</c:v>
                </c:pt>
                <c:pt idx="46">
                  <c:v>215</c:v>
                </c:pt>
                <c:pt idx="47">
                  <c:v>220</c:v>
                </c:pt>
                <c:pt idx="48">
                  <c:v>225</c:v>
                </c:pt>
                <c:pt idx="49">
                  <c:v>230</c:v>
                </c:pt>
                <c:pt idx="50">
                  <c:v>235</c:v>
                </c:pt>
                <c:pt idx="51">
                  <c:v>240</c:v>
                </c:pt>
                <c:pt idx="52">
                  <c:v>245</c:v>
                </c:pt>
                <c:pt idx="53">
                  <c:v>246</c:v>
                </c:pt>
              </c:numCache>
            </c:numRef>
          </c:xVal>
          <c:yVal>
            <c:numRef>
              <c:f>Tabelle2!$W$48:$W$101</c:f>
              <c:numCache>
                <c:ptCount val="54"/>
                <c:pt idx="0">
                  <c:v>169</c:v>
                </c:pt>
                <c:pt idx="1">
                  <c:v>177</c:v>
                </c:pt>
                <c:pt idx="2">
                  <c:v>172</c:v>
                </c:pt>
                <c:pt idx="3">
                  <c:v>171</c:v>
                </c:pt>
                <c:pt idx="4">
                  <c:v>170</c:v>
                </c:pt>
                <c:pt idx="5">
                  <c:v>168</c:v>
                </c:pt>
                <c:pt idx="6">
                  <c:v>169</c:v>
                </c:pt>
                <c:pt idx="7">
                  <c:v>169</c:v>
                </c:pt>
                <c:pt idx="8">
                  <c:v>172</c:v>
                </c:pt>
                <c:pt idx="9">
                  <c:v>172</c:v>
                </c:pt>
                <c:pt idx="10">
                  <c:v>174</c:v>
                </c:pt>
                <c:pt idx="11">
                  <c:v>170</c:v>
                </c:pt>
                <c:pt idx="12">
                  <c:v>180</c:v>
                </c:pt>
                <c:pt idx="13">
                  <c:v>179</c:v>
                </c:pt>
                <c:pt idx="14">
                  <c:v>175</c:v>
                </c:pt>
                <c:pt idx="15">
                  <c:v>176</c:v>
                </c:pt>
                <c:pt idx="16">
                  <c:v>152</c:v>
                </c:pt>
                <c:pt idx="17">
                  <c:v>131</c:v>
                </c:pt>
                <c:pt idx="18">
                  <c:v>179</c:v>
                </c:pt>
                <c:pt idx="19">
                  <c:v>173</c:v>
                </c:pt>
                <c:pt idx="20">
                  <c:v>180</c:v>
                </c:pt>
                <c:pt idx="21">
                  <c:v>176</c:v>
                </c:pt>
                <c:pt idx="22">
                  <c:v>172</c:v>
                </c:pt>
                <c:pt idx="23">
                  <c:v>174</c:v>
                </c:pt>
                <c:pt idx="24">
                  <c:v>177</c:v>
                </c:pt>
                <c:pt idx="25">
                  <c:v>179</c:v>
                </c:pt>
                <c:pt idx="26">
                  <c:v>166</c:v>
                </c:pt>
                <c:pt idx="27">
                  <c:v>179</c:v>
                </c:pt>
                <c:pt idx="28">
                  <c:v>178</c:v>
                </c:pt>
                <c:pt idx="29">
                  <c:v>180</c:v>
                </c:pt>
                <c:pt idx="30">
                  <c:v>180</c:v>
                </c:pt>
                <c:pt idx="31">
                  <c:v>175</c:v>
                </c:pt>
                <c:pt idx="32">
                  <c:v>175</c:v>
                </c:pt>
                <c:pt idx="33">
                  <c:v>175</c:v>
                </c:pt>
                <c:pt idx="34">
                  <c:v>178</c:v>
                </c:pt>
                <c:pt idx="35">
                  <c:v>172</c:v>
                </c:pt>
                <c:pt idx="36">
                  <c:v>96</c:v>
                </c:pt>
                <c:pt idx="37">
                  <c:v>181</c:v>
                </c:pt>
                <c:pt idx="38">
                  <c:v>178</c:v>
                </c:pt>
                <c:pt idx="39">
                  <c:v>178</c:v>
                </c:pt>
                <c:pt idx="40">
                  <c:v>178</c:v>
                </c:pt>
                <c:pt idx="41">
                  <c:v>178</c:v>
                </c:pt>
                <c:pt idx="42">
                  <c:v>182</c:v>
                </c:pt>
                <c:pt idx="43">
                  <c:v>180</c:v>
                </c:pt>
                <c:pt idx="44">
                  <c:v>184</c:v>
                </c:pt>
                <c:pt idx="45">
                  <c:v>184</c:v>
                </c:pt>
                <c:pt idx="46">
                  <c:v>185</c:v>
                </c:pt>
                <c:pt idx="47">
                  <c:v>183</c:v>
                </c:pt>
                <c:pt idx="48">
                  <c:v>184</c:v>
                </c:pt>
                <c:pt idx="49">
                  <c:v>181</c:v>
                </c:pt>
                <c:pt idx="50">
                  <c:v>187</c:v>
                </c:pt>
                <c:pt idx="51">
                  <c:v>189</c:v>
                </c:pt>
                <c:pt idx="52">
                  <c:v>180</c:v>
                </c:pt>
                <c:pt idx="53">
                  <c:v>187</c:v>
                </c:pt>
              </c:numCache>
            </c:numRef>
          </c:yVal>
          <c:smooth val="0"/>
        </c:ser>
        <c:axId val="29165584"/>
        <c:axId val="61163665"/>
      </c:scatterChart>
      <c:valAx>
        <c:axId val="29165584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Pos., cm</a:t>
                </a:r>
              </a:p>
            </c:rich>
          </c:tx>
          <c:layout>
            <c:manualLayout>
              <c:xMode val="factor"/>
              <c:yMode val="factor"/>
              <c:x val="0.00775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63665"/>
        <c:crosses val="autoZero"/>
        <c:crossBetween val="midCat"/>
        <c:dispUnits/>
      </c:valAx>
      <c:valAx>
        <c:axId val="61163665"/>
        <c:scaling>
          <c:orientation val="minMax"/>
          <c:max val="2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A, mV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655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25"/>
          <c:y val="0.13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F_Hd_00_AL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375"/>
          <c:w val="0.9167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Tabelle2!$N$47</c:f>
              <c:strCache>
                <c:ptCount val="1"/>
                <c:pt idx="0">
                  <c:v>A45cm, mV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Tabelle2!$M$48:$M$111</c:f>
              <c:numCach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xVal>
          <c:yVal>
            <c:numRef>
              <c:f>Tabelle2!$N$48:$N$111</c:f>
              <c:numCache>
                <c:ptCount val="64"/>
                <c:pt idx="0">
                  <c:v>174</c:v>
                </c:pt>
                <c:pt idx="1">
                  <c:v>196</c:v>
                </c:pt>
                <c:pt idx="2">
                  <c:v>189</c:v>
                </c:pt>
                <c:pt idx="3">
                  <c:v>189</c:v>
                </c:pt>
                <c:pt idx="4">
                  <c:v>191</c:v>
                </c:pt>
                <c:pt idx="5">
                  <c:v>197</c:v>
                </c:pt>
                <c:pt idx="6">
                  <c:v>189</c:v>
                </c:pt>
                <c:pt idx="7">
                  <c:v>193</c:v>
                </c:pt>
                <c:pt idx="8">
                  <c:v>191</c:v>
                </c:pt>
                <c:pt idx="9">
                  <c:v>187</c:v>
                </c:pt>
                <c:pt idx="10">
                  <c:v>197</c:v>
                </c:pt>
                <c:pt idx="11">
                  <c:v>191</c:v>
                </c:pt>
                <c:pt idx="12">
                  <c:v>184</c:v>
                </c:pt>
                <c:pt idx="13">
                  <c:v>192</c:v>
                </c:pt>
                <c:pt idx="14">
                  <c:v>190</c:v>
                </c:pt>
                <c:pt idx="15">
                  <c:v>195</c:v>
                </c:pt>
                <c:pt idx="16">
                  <c:v>184</c:v>
                </c:pt>
                <c:pt idx="17">
                  <c:v>183</c:v>
                </c:pt>
                <c:pt idx="18">
                  <c:v>190</c:v>
                </c:pt>
                <c:pt idx="19">
                  <c:v>184</c:v>
                </c:pt>
                <c:pt idx="20">
                  <c:v>186</c:v>
                </c:pt>
                <c:pt idx="21">
                  <c:v>185</c:v>
                </c:pt>
                <c:pt idx="22">
                  <c:v>188</c:v>
                </c:pt>
                <c:pt idx="23">
                  <c:v>196</c:v>
                </c:pt>
                <c:pt idx="24">
                  <c:v>195</c:v>
                </c:pt>
                <c:pt idx="25">
                  <c:v>194</c:v>
                </c:pt>
                <c:pt idx="26">
                  <c:v>188</c:v>
                </c:pt>
                <c:pt idx="27">
                  <c:v>187</c:v>
                </c:pt>
                <c:pt idx="28">
                  <c:v>184</c:v>
                </c:pt>
                <c:pt idx="29">
                  <c:v>183</c:v>
                </c:pt>
                <c:pt idx="30">
                  <c:v>191</c:v>
                </c:pt>
                <c:pt idx="31">
                  <c:v>185</c:v>
                </c:pt>
                <c:pt idx="32">
                  <c:v>192</c:v>
                </c:pt>
                <c:pt idx="33">
                  <c:v>188</c:v>
                </c:pt>
                <c:pt idx="34">
                  <c:v>196</c:v>
                </c:pt>
                <c:pt idx="35">
                  <c:v>197</c:v>
                </c:pt>
                <c:pt idx="36">
                  <c:v>182</c:v>
                </c:pt>
                <c:pt idx="37">
                  <c:v>190</c:v>
                </c:pt>
                <c:pt idx="38">
                  <c:v>194</c:v>
                </c:pt>
                <c:pt idx="39">
                  <c:v>188</c:v>
                </c:pt>
                <c:pt idx="40">
                  <c:v>188</c:v>
                </c:pt>
                <c:pt idx="41">
                  <c:v>187</c:v>
                </c:pt>
                <c:pt idx="42">
                  <c:v>184</c:v>
                </c:pt>
                <c:pt idx="43">
                  <c:v>188</c:v>
                </c:pt>
                <c:pt idx="44">
                  <c:v>195</c:v>
                </c:pt>
                <c:pt idx="45">
                  <c:v>187</c:v>
                </c:pt>
                <c:pt idx="46">
                  <c:v>190</c:v>
                </c:pt>
                <c:pt idx="47">
                  <c:v>194</c:v>
                </c:pt>
                <c:pt idx="48">
                  <c:v>183</c:v>
                </c:pt>
                <c:pt idx="49">
                  <c:v>187</c:v>
                </c:pt>
                <c:pt idx="50">
                  <c:v>190</c:v>
                </c:pt>
                <c:pt idx="51">
                  <c:v>179</c:v>
                </c:pt>
                <c:pt idx="52">
                  <c:v>187</c:v>
                </c:pt>
                <c:pt idx="53">
                  <c:v>185</c:v>
                </c:pt>
                <c:pt idx="54">
                  <c:v>184</c:v>
                </c:pt>
                <c:pt idx="55">
                  <c:v>186</c:v>
                </c:pt>
                <c:pt idx="56">
                  <c:v>177</c:v>
                </c:pt>
                <c:pt idx="57">
                  <c:v>188</c:v>
                </c:pt>
                <c:pt idx="58">
                  <c:v>186</c:v>
                </c:pt>
                <c:pt idx="59">
                  <c:v>185</c:v>
                </c:pt>
                <c:pt idx="60">
                  <c:v>185</c:v>
                </c:pt>
                <c:pt idx="61">
                  <c:v>183</c:v>
                </c:pt>
                <c:pt idx="62">
                  <c:v>183</c:v>
                </c:pt>
                <c:pt idx="63">
                  <c:v>177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Tabelle2!$O$47</c:f>
              <c:strCache>
                <c:ptCount val="1"/>
                <c:pt idx="0">
                  <c:v>A126cm, mV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Tabelle2!$M$48:$M$111</c:f>
              <c:numCach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xVal>
          <c:yVal>
            <c:numRef>
              <c:f>Tabelle2!$O$48:$O$111</c:f>
              <c:numCache>
                <c:ptCount val="64"/>
                <c:pt idx="0">
                  <c:v>180</c:v>
                </c:pt>
                <c:pt idx="1">
                  <c:v>200</c:v>
                </c:pt>
                <c:pt idx="2">
                  <c:v>197</c:v>
                </c:pt>
                <c:pt idx="3">
                  <c:v>197</c:v>
                </c:pt>
                <c:pt idx="4">
                  <c:v>190</c:v>
                </c:pt>
                <c:pt idx="5">
                  <c:v>194</c:v>
                </c:pt>
                <c:pt idx="6">
                  <c:v>192</c:v>
                </c:pt>
                <c:pt idx="7">
                  <c:v>190</c:v>
                </c:pt>
                <c:pt idx="8">
                  <c:v>193</c:v>
                </c:pt>
                <c:pt idx="9">
                  <c:v>189</c:v>
                </c:pt>
                <c:pt idx="10">
                  <c:v>193</c:v>
                </c:pt>
                <c:pt idx="11">
                  <c:v>199</c:v>
                </c:pt>
                <c:pt idx="12">
                  <c:v>188</c:v>
                </c:pt>
                <c:pt idx="13">
                  <c:v>194</c:v>
                </c:pt>
                <c:pt idx="14">
                  <c:v>188</c:v>
                </c:pt>
                <c:pt idx="15">
                  <c:v>195</c:v>
                </c:pt>
                <c:pt idx="16">
                  <c:v>188</c:v>
                </c:pt>
                <c:pt idx="17">
                  <c:v>190</c:v>
                </c:pt>
                <c:pt idx="18">
                  <c:v>192</c:v>
                </c:pt>
                <c:pt idx="19">
                  <c:v>189</c:v>
                </c:pt>
                <c:pt idx="20">
                  <c:v>187</c:v>
                </c:pt>
                <c:pt idx="21">
                  <c:v>191</c:v>
                </c:pt>
                <c:pt idx="22">
                  <c:v>192</c:v>
                </c:pt>
                <c:pt idx="23">
                  <c:v>184</c:v>
                </c:pt>
                <c:pt idx="24">
                  <c:v>189</c:v>
                </c:pt>
                <c:pt idx="25">
                  <c:v>186</c:v>
                </c:pt>
                <c:pt idx="26">
                  <c:v>187</c:v>
                </c:pt>
                <c:pt idx="27">
                  <c:v>182</c:v>
                </c:pt>
                <c:pt idx="28">
                  <c:v>185</c:v>
                </c:pt>
                <c:pt idx="29">
                  <c:v>175</c:v>
                </c:pt>
                <c:pt idx="30">
                  <c:v>192</c:v>
                </c:pt>
                <c:pt idx="31">
                  <c:v>187</c:v>
                </c:pt>
                <c:pt idx="32">
                  <c:v>193</c:v>
                </c:pt>
                <c:pt idx="33">
                  <c:v>191</c:v>
                </c:pt>
                <c:pt idx="34">
                  <c:v>188</c:v>
                </c:pt>
                <c:pt idx="35">
                  <c:v>192</c:v>
                </c:pt>
                <c:pt idx="36">
                  <c:v>180</c:v>
                </c:pt>
                <c:pt idx="37">
                  <c:v>194</c:v>
                </c:pt>
                <c:pt idx="38">
                  <c:v>192</c:v>
                </c:pt>
                <c:pt idx="39">
                  <c:v>186</c:v>
                </c:pt>
                <c:pt idx="40">
                  <c:v>188</c:v>
                </c:pt>
                <c:pt idx="41">
                  <c:v>193</c:v>
                </c:pt>
                <c:pt idx="42">
                  <c:v>187</c:v>
                </c:pt>
                <c:pt idx="43">
                  <c:v>191</c:v>
                </c:pt>
                <c:pt idx="44">
                  <c:v>190</c:v>
                </c:pt>
                <c:pt idx="45">
                  <c:v>197</c:v>
                </c:pt>
                <c:pt idx="46">
                  <c:v>193</c:v>
                </c:pt>
                <c:pt idx="47">
                  <c:v>189</c:v>
                </c:pt>
                <c:pt idx="48">
                  <c:v>183</c:v>
                </c:pt>
                <c:pt idx="49">
                  <c:v>185</c:v>
                </c:pt>
                <c:pt idx="50">
                  <c:v>185</c:v>
                </c:pt>
                <c:pt idx="51">
                  <c:v>188</c:v>
                </c:pt>
                <c:pt idx="52">
                  <c:v>188</c:v>
                </c:pt>
                <c:pt idx="53">
                  <c:v>191</c:v>
                </c:pt>
                <c:pt idx="54">
                  <c:v>187</c:v>
                </c:pt>
                <c:pt idx="55">
                  <c:v>187</c:v>
                </c:pt>
                <c:pt idx="56">
                  <c:v>182</c:v>
                </c:pt>
                <c:pt idx="57">
                  <c:v>184</c:v>
                </c:pt>
                <c:pt idx="58">
                  <c:v>184</c:v>
                </c:pt>
                <c:pt idx="59">
                  <c:v>190</c:v>
                </c:pt>
                <c:pt idx="60">
                  <c:v>183</c:v>
                </c:pt>
                <c:pt idx="61">
                  <c:v>185</c:v>
                </c:pt>
                <c:pt idx="62">
                  <c:v>192</c:v>
                </c:pt>
                <c:pt idx="63">
                  <c:v>172</c:v>
                </c:pt>
              </c:numCache>
            </c:numRef>
          </c:yVal>
          <c:smooth val="0"/>
        </c:ser>
        <c:axId val="13602074"/>
        <c:axId val="55309803"/>
      </c:scatterChart>
      <c:valAx>
        <c:axId val="13602074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3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09803"/>
        <c:crosses val="autoZero"/>
        <c:crossBetween val="midCat"/>
        <c:dispUnits/>
      </c:valAx>
      <c:valAx>
        <c:axId val="55309803"/>
        <c:scaling>
          <c:orientation val="minMax"/>
          <c:max val="2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A, mV</a:t>
                </a:r>
              </a:p>
            </c:rich>
          </c:tx>
          <c:layout>
            <c:manualLayout>
              <c:xMode val="factor"/>
              <c:yMode val="factor"/>
              <c:x val="-0.001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020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13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F_Hd_00_AL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0975"/>
          <c:w val="0.94725"/>
          <c:h val="0.88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Tabelle2!$J$47</c:f>
              <c:strCache>
                <c:ptCount val="1"/>
                <c:pt idx="0">
                  <c:v>Ch53, mV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Tabelle2!$I$48:$I$98</c:f>
              <c:numCache>
                <c:ptCount val="51"/>
                <c:pt idx="0">
                  <c:v>5.5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86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166.5</c:v>
                </c:pt>
                <c:pt idx="35">
                  <c:v>170</c:v>
                </c:pt>
                <c:pt idx="36">
                  <c:v>175</c:v>
                </c:pt>
                <c:pt idx="37">
                  <c:v>180</c:v>
                </c:pt>
                <c:pt idx="38">
                  <c:v>185</c:v>
                </c:pt>
                <c:pt idx="39">
                  <c:v>190</c:v>
                </c:pt>
                <c:pt idx="40">
                  <c:v>195</c:v>
                </c:pt>
                <c:pt idx="41">
                  <c:v>200</c:v>
                </c:pt>
                <c:pt idx="42">
                  <c:v>205</c:v>
                </c:pt>
                <c:pt idx="43">
                  <c:v>210</c:v>
                </c:pt>
                <c:pt idx="44">
                  <c:v>215</c:v>
                </c:pt>
                <c:pt idx="45">
                  <c:v>220</c:v>
                </c:pt>
                <c:pt idx="46">
                  <c:v>225</c:v>
                </c:pt>
                <c:pt idx="47">
                  <c:v>230</c:v>
                </c:pt>
                <c:pt idx="48">
                  <c:v>235</c:v>
                </c:pt>
                <c:pt idx="49">
                  <c:v>240</c:v>
                </c:pt>
                <c:pt idx="50">
                  <c:v>242</c:v>
                </c:pt>
              </c:numCache>
            </c:numRef>
          </c:xVal>
          <c:yVal>
            <c:numRef>
              <c:f>Tabelle2!$J$48:$J$98</c:f>
              <c:numCache>
                <c:ptCount val="51"/>
                <c:pt idx="0">
                  <c:v>178</c:v>
                </c:pt>
                <c:pt idx="1">
                  <c:v>182</c:v>
                </c:pt>
                <c:pt idx="2">
                  <c:v>181</c:v>
                </c:pt>
                <c:pt idx="3">
                  <c:v>184</c:v>
                </c:pt>
                <c:pt idx="4">
                  <c:v>179</c:v>
                </c:pt>
                <c:pt idx="5">
                  <c:v>186</c:v>
                </c:pt>
                <c:pt idx="6">
                  <c:v>184</c:v>
                </c:pt>
                <c:pt idx="7">
                  <c:v>185</c:v>
                </c:pt>
                <c:pt idx="8">
                  <c:v>187</c:v>
                </c:pt>
                <c:pt idx="9">
                  <c:v>181</c:v>
                </c:pt>
                <c:pt idx="10">
                  <c:v>181</c:v>
                </c:pt>
                <c:pt idx="11">
                  <c:v>183</c:v>
                </c:pt>
                <c:pt idx="12">
                  <c:v>183</c:v>
                </c:pt>
                <c:pt idx="13">
                  <c:v>183</c:v>
                </c:pt>
                <c:pt idx="14">
                  <c:v>184</c:v>
                </c:pt>
                <c:pt idx="15">
                  <c:v>182</c:v>
                </c:pt>
                <c:pt idx="16">
                  <c:v>168</c:v>
                </c:pt>
                <c:pt idx="17">
                  <c:v>120</c:v>
                </c:pt>
                <c:pt idx="18">
                  <c:v>187</c:v>
                </c:pt>
                <c:pt idx="19">
                  <c:v>183</c:v>
                </c:pt>
                <c:pt idx="20">
                  <c:v>186</c:v>
                </c:pt>
                <c:pt idx="21">
                  <c:v>188</c:v>
                </c:pt>
                <c:pt idx="22">
                  <c:v>186</c:v>
                </c:pt>
                <c:pt idx="23">
                  <c:v>190</c:v>
                </c:pt>
                <c:pt idx="24">
                  <c:v>189</c:v>
                </c:pt>
                <c:pt idx="25">
                  <c:v>185</c:v>
                </c:pt>
                <c:pt idx="26">
                  <c:v>192</c:v>
                </c:pt>
                <c:pt idx="27">
                  <c:v>182</c:v>
                </c:pt>
                <c:pt idx="28">
                  <c:v>185</c:v>
                </c:pt>
                <c:pt idx="29">
                  <c:v>181</c:v>
                </c:pt>
                <c:pt idx="30">
                  <c:v>185</c:v>
                </c:pt>
                <c:pt idx="31">
                  <c:v>186</c:v>
                </c:pt>
                <c:pt idx="32">
                  <c:v>189</c:v>
                </c:pt>
                <c:pt idx="33">
                  <c:v>188</c:v>
                </c:pt>
                <c:pt idx="34">
                  <c:v>105</c:v>
                </c:pt>
                <c:pt idx="35">
                  <c:v>186</c:v>
                </c:pt>
                <c:pt idx="36">
                  <c:v>192</c:v>
                </c:pt>
                <c:pt idx="37">
                  <c:v>190</c:v>
                </c:pt>
                <c:pt idx="38">
                  <c:v>191</c:v>
                </c:pt>
                <c:pt idx="39">
                  <c:v>193</c:v>
                </c:pt>
                <c:pt idx="40">
                  <c:v>194</c:v>
                </c:pt>
                <c:pt idx="41">
                  <c:v>195</c:v>
                </c:pt>
                <c:pt idx="42">
                  <c:v>193</c:v>
                </c:pt>
                <c:pt idx="43">
                  <c:v>194</c:v>
                </c:pt>
                <c:pt idx="44">
                  <c:v>194</c:v>
                </c:pt>
                <c:pt idx="45">
                  <c:v>189</c:v>
                </c:pt>
                <c:pt idx="46">
                  <c:v>190</c:v>
                </c:pt>
                <c:pt idx="47">
                  <c:v>192</c:v>
                </c:pt>
                <c:pt idx="48">
                  <c:v>195</c:v>
                </c:pt>
                <c:pt idx="49">
                  <c:v>188</c:v>
                </c:pt>
                <c:pt idx="50">
                  <c:v>184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Tabelle2!$K$47</c:f>
              <c:strCache>
                <c:ptCount val="1"/>
                <c:pt idx="0">
                  <c:v>Ch17, mV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Tabelle2!$I$48:$I$98</c:f>
              <c:numCache>
                <c:ptCount val="51"/>
                <c:pt idx="0">
                  <c:v>5.5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86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166.5</c:v>
                </c:pt>
                <c:pt idx="35">
                  <c:v>170</c:v>
                </c:pt>
                <c:pt idx="36">
                  <c:v>175</c:v>
                </c:pt>
                <c:pt idx="37">
                  <c:v>180</c:v>
                </c:pt>
                <c:pt idx="38">
                  <c:v>185</c:v>
                </c:pt>
                <c:pt idx="39">
                  <c:v>190</c:v>
                </c:pt>
                <c:pt idx="40">
                  <c:v>195</c:v>
                </c:pt>
                <c:pt idx="41">
                  <c:v>200</c:v>
                </c:pt>
                <c:pt idx="42">
                  <c:v>205</c:v>
                </c:pt>
                <c:pt idx="43">
                  <c:v>210</c:v>
                </c:pt>
                <c:pt idx="44">
                  <c:v>215</c:v>
                </c:pt>
                <c:pt idx="45">
                  <c:v>220</c:v>
                </c:pt>
                <c:pt idx="46">
                  <c:v>225</c:v>
                </c:pt>
                <c:pt idx="47">
                  <c:v>230</c:v>
                </c:pt>
                <c:pt idx="48">
                  <c:v>235</c:v>
                </c:pt>
                <c:pt idx="49">
                  <c:v>240</c:v>
                </c:pt>
                <c:pt idx="50">
                  <c:v>242</c:v>
                </c:pt>
              </c:numCache>
            </c:numRef>
          </c:xVal>
          <c:yVal>
            <c:numRef>
              <c:f>Tabelle2!$K$48:$K$98</c:f>
              <c:numCache>
                <c:ptCount val="51"/>
                <c:pt idx="0">
                  <c:v>178</c:v>
                </c:pt>
                <c:pt idx="1">
                  <c:v>187</c:v>
                </c:pt>
                <c:pt idx="2">
                  <c:v>188</c:v>
                </c:pt>
                <c:pt idx="3">
                  <c:v>185</c:v>
                </c:pt>
                <c:pt idx="4">
                  <c:v>184</c:v>
                </c:pt>
                <c:pt idx="5">
                  <c:v>186</c:v>
                </c:pt>
                <c:pt idx="6">
                  <c:v>184</c:v>
                </c:pt>
                <c:pt idx="7">
                  <c:v>187</c:v>
                </c:pt>
                <c:pt idx="8">
                  <c:v>185</c:v>
                </c:pt>
                <c:pt idx="9">
                  <c:v>188</c:v>
                </c:pt>
                <c:pt idx="10">
                  <c:v>185</c:v>
                </c:pt>
                <c:pt idx="11">
                  <c:v>186</c:v>
                </c:pt>
                <c:pt idx="12">
                  <c:v>190</c:v>
                </c:pt>
                <c:pt idx="13">
                  <c:v>186</c:v>
                </c:pt>
                <c:pt idx="14">
                  <c:v>185</c:v>
                </c:pt>
                <c:pt idx="15">
                  <c:v>185</c:v>
                </c:pt>
                <c:pt idx="16">
                  <c:v>163</c:v>
                </c:pt>
                <c:pt idx="17">
                  <c:v>118</c:v>
                </c:pt>
                <c:pt idx="18">
                  <c:v>182</c:v>
                </c:pt>
                <c:pt idx="19">
                  <c:v>181</c:v>
                </c:pt>
                <c:pt idx="20">
                  <c:v>185</c:v>
                </c:pt>
                <c:pt idx="21">
                  <c:v>186</c:v>
                </c:pt>
                <c:pt idx="22">
                  <c:v>186</c:v>
                </c:pt>
                <c:pt idx="23">
                  <c:v>182</c:v>
                </c:pt>
                <c:pt idx="24">
                  <c:v>186</c:v>
                </c:pt>
                <c:pt idx="25">
                  <c:v>188</c:v>
                </c:pt>
                <c:pt idx="26">
                  <c:v>190</c:v>
                </c:pt>
                <c:pt idx="27">
                  <c:v>186</c:v>
                </c:pt>
                <c:pt idx="28">
                  <c:v>185</c:v>
                </c:pt>
                <c:pt idx="29">
                  <c:v>188</c:v>
                </c:pt>
                <c:pt idx="30">
                  <c:v>182</c:v>
                </c:pt>
                <c:pt idx="31">
                  <c:v>187</c:v>
                </c:pt>
                <c:pt idx="32">
                  <c:v>184</c:v>
                </c:pt>
                <c:pt idx="33">
                  <c:v>188</c:v>
                </c:pt>
                <c:pt idx="34">
                  <c:v>108</c:v>
                </c:pt>
                <c:pt idx="35">
                  <c:v>185</c:v>
                </c:pt>
                <c:pt idx="36">
                  <c:v>187</c:v>
                </c:pt>
                <c:pt idx="37">
                  <c:v>188</c:v>
                </c:pt>
                <c:pt idx="38">
                  <c:v>185</c:v>
                </c:pt>
                <c:pt idx="39">
                  <c:v>187</c:v>
                </c:pt>
                <c:pt idx="40">
                  <c:v>183</c:v>
                </c:pt>
                <c:pt idx="41">
                  <c:v>186</c:v>
                </c:pt>
                <c:pt idx="42">
                  <c:v>191</c:v>
                </c:pt>
                <c:pt idx="43">
                  <c:v>184</c:v>
                </c:pt>
                <c:pt idx="44">
                  <c:v>191</c:v>
                </c:pt>
                <c:pt idx="45">
                  <c:v>183</c:v>
                </c:pt>
                <c:pt idx="46">
                  <c:v>183</c:v>
                </c:pt>
                <c:pt idx="47">
                  <c:v>189</c:v>
                </c:pt>
                <c:pt idx="48">
                  <c:v>190</c:v>
                </c:pt>
                <c:pt idx="49">
                  <c:v>186</c:v>
                </c:pt>
                <c:pt idx="50">
                  <c:v>182</c:v>
                </c:pt>
              </c:numCache>
            </c:numRef>
          </c:yVal>
          <c:smooth val="0"/>
        </c:ser>
        <c:axId val="28026180"/>
        <c:axId val="50909029"/>
      </c:scatterChart>
      <c:valAx>
        <c:axId val="28026180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Pos., cm</a:t>
                </a:r>
              </a:p>
            </c:rich>
          </c:tx>
          <c:layout>
            <c:manualLayout>
              <c:xMode val="factor"/>
              <c:yMode val="factor"/>
              <c:x val="0.0045"/>
              <c:y val="0.09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09029"/>
        <c:crosses val="autoZero"/>
        <c:crossBetween val="midCat"/>
        <c:dispUnits/>
      </c:valAx>
      <c:valAx>
        <c:axId val="50909029"/>
        <c:scaling>
          <c:orientation val="minMax"/>
          <c:max val="2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A, mV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261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1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F_Hd_00_BL, 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U=1.52 kV &amp; Trsh=-40mV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Tabelle2!$B$47</c:f>
              <c:strCache>
                <c:ptCount val="1"/>
                <c:pt idx="0">
                  <c:v> Ch7, mV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Tabelle2!$A$48:$A$96</c:f>
              <c:numCache>
                <c:ptCount val="49"/>
                <c:pt idx="0">
                  <c:v>6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242.5</c:v>
                </c:pt>
              </c:numCache>
            </c:numRef>
          </c:xVal>
          <c:yVal>
            <c:numRef>
              <c:f>Tabelle2!$B$48:$B$96</c:f>
              <c:numCache>
                <c:ptCount val="49"/>
                <c:pt idx="0">
                  <c:v>159</c:v>
                </c:pt>
                <c:pt idx="1">
                  <c:v>169</c:v>
                </c:pt>
                <c:pt idx="2">
                  <c:v>178</c:v>
                </c:pt>
                <c:pt idx="3">
                  <c:v>189</c:v>
                </c:pt>
                <c:pt idx="4">
                  <c:v>189</c:v>
                </c:pt>
                <c:pt idx="5">
                  <c:v>189</c:v>
                </c:pt>
                <c:pt idx="6">
                  <c:v>191</c:v>
                </c:pt>
                <c:pt idx="7">
                  <c:v>193</c:v>
                </c:pt>
                <c:pt idx="8">
                  <c:v>187</c:v>
                </c:pt>
                <c:pt idx="9">
                  <c:v>188</c:v>
                </c:pt>
                <c:pt idx="10">
                  <c:v>185</c:v>
                </c:pt>
                <c:pt idx="11">
                  <c:v>178</c:v>
                </c:pt>
                <c:pt idx="12">
                  <c:v>182</c:v>
                </c:pt>
                <c:pt idx="13">
                  <c:v>181</c:v>
                </c:pt>
                <c:pt idx="14">
                  <c:v>185</c:v>
                </c:pt>
                <c:pt idx="15">
                  <c:v>184</c:v>
                </c:pt>
                <c:pt idx="16">
                  <c:v>165</c:v>
                </c:pt>
                <c:pt idx="17">
                  <c:v>189</c:v>
                </c:pt>
                <c:pt idx="18">
                  <c:v>188</c:v>
                </c:pt>
                <c:pt idx="19">
                  <c:v>188</c:v>
                </c:pt>
                <c:pt idx="20">
                  <c:v>187</c:v>
                </c:pt>
                <c:pt idx="21">
                  <c:v>181</c:v>
                </c:pt>
                <c:pt idx="22">
                  <c:v>183</c:v>
                </c:pt>
                <c:pt idx="23">
                  <c:v>183</c:v>
                </c:pt>
                <c:pt idx="24">
                  <c:v>185</c:v>
                </c:pt>
                <c:pt idx="25">
                  <c:v>186</c:v>
                </c:pt>
                <c:pt idx="26">
                  <c:v>184</c:v>
                </c:pt>
                <c:pt idx="27">
                  <c:v>181</c:v>
                </c:pt>
                <c:pt idx="28">
                  <c:v>183</c:v>
                </c:pt>
                <c:pt idx="29">
                  <c:v>184</c:v>
                </c:pt>
                <c:pt idx="30">
                  <c:v>124</c:v>
                </c:pt>
                <c:pt idx="31">
                  <c:v>182</c:v>
                </c:pt>
                <c:pt idx="32">
                  <c:v>182</c:v>
                </c:pt>
                <c:pt idx="33">
                  <c:v>181</c:v>
                </c:pt>
                <c:pt idx="34">
                  <c:v>182</c:v>
                </c:pt>
                <c:pt idx="35">
                  <c:v>184</c:v>
                </c:pt>
                <c:pt idx="36">
                  <c:v>179</c:v>
                </c:pt>
                <c:pt idx="37">
                  <c:v>183</c:v>
                </c:pt>
                <c:pt idx="38">
                  <c:v>182</c:v>
                </c:pt>
                <c:pt idx="39">
                  <c:v>183</c:v>
                </c:pt>
                <c:pt idx="40">
                  <c:v>181</c:v>
                </c:pt>
                <c:pt idx="41">
                  <c:v>183</c:v>
                </c:pt>
                <c:pt idx="42">
                  <c:v>180</c:v>
                </c:pt>
                <c:pt idx="43">
                  <c:v>182</c:v>
                </c:pt>
                <c:pt idx="44">
                  <c:v>181</c:v>
                </c:pt>
                <c:pt idx="45">
                  <c:v>181</c:v>
                </c:pt>
                <c:pt idx="46">
                  <c:v>185</c:v>
                </c:pt>
                <c:pt idx="47">
                  <c:v>179</c:v>
                </c:pt>
                <c:pt idx="48">
                  <c:v>145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Tabelle2!$C$47</c:f>
              <c:strCache>
                <c:ptCount val="1"/>
                <c:pt idx="0">
                  <c:v>Ch40, mV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Tabelle2!$A$48:$A$96</c:f>
              <c:numCache>
                <c:ptCount val="49"/>
                <c:pt idx="0">
                  <c:v>6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242.5</c:v>
                </c:pt>
              </c:numCache>
            </c:numRef>
          </c:xVal>
          <c:yVal>
            <c:numRef>
              <c:f>Tabelle2!$C$48:$C$96</c:f>
              <c:numCache>
                <c:ptCount val="49"/>
                <c:pt idx="0">
                  <c:v>163</c:v>
                </c:pt>
                <c:pt idx="1">
                  <c:v>170</c:v>
                </c:pt>
                <c:pt idx="2">
                  <c:v>171</c:v>
                </c:pt>
                <c:pt idx="3">
                  <c:v>175</c:v>
                </c:pt>
                <c:pt idx="4">
                  <c:v>185</c:v>
                </c:pt>
                <c:pt idx="5">
                  <c:v>179</c:v>
                </c:pt>
                <c:pt idx="6">
                  <c:v>180</c:v>
                </c:pt>
                <c:pt idx="7">
                  <c:v>181</c:v>
                </c:pt>
                <c:pt idx="8">
                  <c:v>187</c:v>
                </c:pt>
                <c:pt idx="9">
                  <c:v>186</c:v>
                </c:pt>
                <c:pt idx="10">
                  <c:v>183</c:v>
                </c:pt>
                <c:pt idx="11">
                  <c:v>181</c:v>
                </c:pt>
                <c:pt idx="12">
                  <c:v>186</c:v>
                </c:pt>
                <c:pt idx="13">
                  <c:v>178</c:v>
                </c:pt>
                <c:pt idx="14">
                  <c:v>178</c:v>
                </c:pt>
                <c:pt idx="15">
                  <c:v>181</c:v>
                </c:pt>
                <c:pt idx="16">
                  <c:v>166</c:v>
                </c:pt>
                <c:pt idx="17">
                  <c:v>186</c:v>
                </c:pt>
                <c:pt idx="18">
                  <c:v>185</c:v>
                </c:pt>
                <c:pt idx="19">
                  <c:v>181</c:v>
                </c:pt>
                <c:pt idx="20">
                  <c:v>185</c:v>
                </c:pt>
                <c:pt idx="21">
                  <c:v>188</c:v>
                </c:pt>
                <c:pt idx="22">
                  <c:v>188</c:v>
                </c:pt>
                <c:pt idx="23">
                  <c:v>187</c:v>
                </c:pt>
                <c:pt idx="24">
                  <c:v>192</c:v>
                </c:pt>
                <c:pt idx="25">
                  <c:v>187</c:v>
                </c:pt>
                <c:pt idx="26">
                  <c:v>183</c:v>
                </c:pt>
                <c:pt idx="27">
                  <c:v>187</c:v>
                </c:pt>
                <c:pt idx="28">
                  <c:v>188</c:v>
                </c:pt>
                <c:pt idx="29">
                  <c:v>184</c:v>
                </c:pt>
                <c:pt idx="30">
                  <c:v>163</c:v>
                </c:pt>
                <c:pt idx="31">
                  <c:v>186</c:v>
                </c:pt>
                <c:pt idx="32">
                  <c:v>183</c:v>
                </c:pt>
                <c:pt idx="33">
                  <c:v>180</c:v>
                </c:pt>
                <c:pt idx="34">
                  <c:v>181</c:v>
                </c:pt>
                <c:pt idx="35">
                  <c:v>186</c:v>
                </c:pt>
                <c:pt idx="36">
                  <c:v>186</c:v>
                </c:pt>
                <c:pt idx="37">
                  <c:v>183</c:v>
                </c:pt>
                <c:pt idx="38">
                  <c:v>180</c:v>
                </c:pt>
                <c:pt idx="39">
                  <c:v>185</c:v>
                </c:pt>
                <c:pt idx="40">
                  <c:v>183</c:v>
                </c:pt>
                <c:pt idx="41">
                  <c:v>183</c:v>
                </c:pt>
                <c:pt idx="42">
                  <c:v>186</c:v>
                </c:pt>
                <c:pt idx="43">
                  <c:v>184</c:v>
                </c:pt>
                <c:pt idx="44">
                  <c:v>179</c:v>
                </c:pt>
                <c:pt idx="45">
                  <c:v>182</c:v>
                </c:pt>
                <c:pt idx="46">
                  <c:v>180</c:v>
                </c:pt>
                <c:pt idx="47">
                  <c:v>185</c:v>
                </c:pt>
                <c:pt idx="48">
                  <c:v>157</c:v>
                </c:pt>
              </c:numCache>
            </c:numRef>
          </c:yVal>
          <c:smooth val="0"/>
        </c:ser>
        <c:axId val="55528078"/>
        <c:axId val="29990655"/>
      </c:scatterChart>
      <c:valAx>
        <c:axId val="55528078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90655"/>
        <c:crosses val="autoZero"/>
        <c:crossBetween val="midCat"/>
        <c:dispUnits/>
      </c:valAx>
      <c:valAx>
        <c:axId val="29990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280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FP_00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6"/>
          <c:w val="0.909"/>
          <c:h val="0.71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Tabelle2!$B$4</c:f>
              <c:strCache>
                <c:ptCount val="1"/>
                <c:pt idx="0">
                  <c:v>P,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P = 7,6207e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-0,001t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0,9993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Tabelle2!$A$5:$A$25</c:f>
              <c:numCache>
                <c:ptCount val="2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</c:numCache>
            </c:numRef>
          </c:xVal>
          <c:yVal>
            <c:numRef>
              <c:f>Tabelle2!$B$5:$B$25</c:f>
              <c:numCache>
                <c:ptCount val="21"/>
                <c:pt idx="0">
                  <c:v>7.56</c:v>
                </c:pt>
                <c:pt idx="1">
                  <c:v>7.37</c:v>
                </c:pt>
                <c:pt idx="2">
                  <c:v>7.15</c:v>
                </c:pt>
                <c:pt idx="3">
                  <c:v>6.96</c:v>
                </c:pt>
                <c:pt idx="4">
                  <c:v>6.77</c:v>
                </c:pt>
                <c:pt idx="5">
                  <c:v>6.59</c:v>
                </c:pt>
                <c:pt idx="6">
                  <c:v>6.4</c:v>
                </c:pt>
                <c:pt idx="7">
                  <c:v>6.22</c:v>
                </c:pt>
                <c:pt idx="8">
                  <c:v>6.04</c:v>
                </c:pt>
                <c:pt idx="9">
                  <c:v>5.87</c:v>
                </c:pt>
                <c:pt idx="10">
                  <c:v>5.7</c:v>
                </c:pt>
                <c:pt idx="11">
                  <c:v>5.56</c:v>
                </c:pt>
                <c:pt idx="12">
                  <c:v>5.39</c:v>
                </c:pt>
                <c:pt idx="13">
                  <c:v>5.21</c:v>
                </c:pt>
                <c:pt idx="14">
                  <c:v>5.06</c:v>
                </c:pt>
                <c:pt idx="15">
                  <c:v>4.91</c:v>
                </c:pt>
                <c:pt idx="16">
                  <c:v>4.76</c:v>
                </c:pt>
                <c:pt idx="17">
                  <c:v>4.61</c:v>
                </c:pt>
                <c:pt idx="18">
                  <c:v>4.47</c:v>
                </c:pt>
                <c:pt idx="19">
                  <c:v>4.33</c:v>
                </c:pt>
                <c:pt idx="20">
                  <c:v>4.19</c:v>
                </c:pt>
              </c:numCache>
            </c:numRef>
          </c:yVal>
          <c:smooth val="0"/>
        </c:ser>
        <c:axId val="1480440"/>
        <c:axId val="13323961"/>
      </c:scatterChart>
      <c:valAx>
        <c:axId val="1480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, sec </a:t>
                </a:r>
              </a:p>
            </c:rich>
          </c:tx>
          <c:layout>
            <c:manualLayout>
              <c:xMode val="factor"/>
              <c:yMode val="factor"/>
              <c:x val="0.009"/>
              <c:y val="0.1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23961"/>
        <c:crosses val="autoZero"/>
        <c:crossBetween val="midCat"/>
        <c:dispUnits/>
      </c:valAx>
      <c:valAx>
        <c:axId val="13323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 , mb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04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F_Hd_00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81"/>
          <c:w val="0.8975"/>
          <c:h val="0.734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Tabelle2!$E$4</c:f>
              <c:strCache>
                <c:ptCount val="1"/>
                <c:pt idx="0">
                  <c:v>P,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P = 6,767e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-0,0016t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Tabelle2!$D$5:$D$19</c:f>
              <c:numCache>
                <c:ptCount val="15"/>
                <c:pt idx="0">
                  <c:v>0</c:v>
                </c:pt>
                <c:pt idx="1">
                  <c:v>120</c:v>
                </c:pt>
                <c:pt idx="2">
                  <c:v>180</c:v>
                </c:pt>
                <c:pt idx="3">
                  <c:v>240</c:v>
                </c:pt>
                <c:pt idx="4">
                  <c:v>300</c:v>
                </c:pt>
                <c:pt idx="5">
                  <c:v>360</c:v>
                </c:pt>
                <c:pt idx="6">
                  <c:v>420</c:v>
                </c:pt>
                <c:pt idx="7">
                  <c:v>480</c:v>
                </c:pt>
                <c:pt idx="8">
                  <c:v>540</c:v>
                </c:pt>
                <c:pt idx="9">
                  <c:v>600</c:v>
                </c:pt>
                <c:pt idx="10">
                  <c:v>660</c:v>
                </c:pt>
                <c:pt idx="11">
                  <c:v>720</c:v>
                </c:pt>
                <c:pt idx="12">
                  <c:v>780</c:v>
                </c:pt>
                <c:pt idx="13">
                  <c:v>840</c:v>
                </c:pt>
                <c:pt idx="14">
                  <c:v>900</c:v>
                </c:pt>
              </c:numCache>
            </c:numRef>
          </c:xVal>
          <c:yVal>
            <c:numRef>
              <c:f>Tabelle2!$E$5:$E$19</c:f>
              <c:numCache>
                <c:ptCount val="15"/>
                <c:pt idx="0">
                  <c:v>6.5</c:v>
                </c:pt>
                <c:pt idx="1">
                  <c:v>5.5</c:v>
                </c:pt>
                <c:pt idx="2">
                  <c:v>5.1</c:v>
                </c:pt>
                <c:pt idx="3">
                  <c:v>4.7</c:v>
                </c:pt>
                <c:pt idx="4">
                  <c:v>4.3</c:v>
                </c:pt>
                <c:pt idx="5">
                  <c:v>3.9</c:v>
                </c:pt>
                <c:pt idx="6">
                  <c:v>3.6</c:v>
                </c:pt>
                <c:pt idx="7">
                  <c:v>3.3</c:v>
                </c:pt>
                <c:pt idx="8">
                  <c:v>3</c:v>
                </c:pt>
                <c:pt idx="9">
                  <c:v>2.7</c:v>
                </c:pt>
                <c:pt idx="10">
                  <c:v>2.5</c:v>
                </c:pt>
                <c:pt idx="11">
                  <c:v>2.2</c:v>
                </c:pt>
                <c:pt idx="12">
                  <c:v>2</c:v>
                </c:pt>
                <c:pt idx="13">
                  <c:v>1.8</c:v>
                </c:pt>
                <c:pt idx="14">
                  <c:v>1.6</c:v>
                </c:pt>
              </c:numCache>
            </c:numRef>
          </c:yVal>
          <c:smooth val="0"/>
        </c:ser>
        <c:axId val="52806786"/>
        <c:axId val="5499027"/>
      </c:scatterChart>
      <c:valAx>
        <c:axId val="52806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 , sec</a:t>
                </a:r>
              </a:p>
            </c:rich>
          </c:tx>
          <c:layout>
            <c:manualLayout>
              <c:xMode val="factor"/>
              <c:yMode val="factor"/>
              <c:x val="0.001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9027"/>
        <c:crosses val="autoZero"/>
        <c:crossBetween val="midCat"/>
        <c:dispUnits/>
      </c:valAx>
      <c:valAx>
        <c:axId val="5499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 , mb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067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F_Hd_00_BL  </a:t>
            </a:r>
            <a:r>
              <a:rPr lang="en-US" cap="none" sz="800" b="0" i="1" u="none" baseline="0">
                <a:latin typeface="Arial"/>
                <a:ea typeface="Arial"/>
                <a:cs typeface="Arial"/>
              </a:rPr>
              <a:t>Pos.0=120 cm</a:t>
            </a:r>
          </a:p>
        </c:rich>
      </c:tx>
      <c:layout>
        <c:manualLayout>
          <c:xMode val="factor"/>
          <c:yMode val="factor"/>
          <c:x val="0.06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1125"/>
          <c:w val="0.9255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Tabelle2!$F$47</c:f>
              <c:strCache>
                <c:ptCount val="1"/>
                <c:pt idx="0">
                  <c:v>A, mV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Tabelle2!$E$48:$E$111</c:f>
              <c:numCach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xVal>
          <c:yVal>
            <c:numRef>
              <c:f>Tabelle2!$F$48:$F$111</c:f>
              <c:numCache>
                <c:ptCount val="64"/>
                <c:pt idx="0">
                  <c:v>193</c:v>
                </c:pt>
                <c:pt idx="1">
                  <c:v>190</c:v>
                </c:pt>
                <c:pt idx="2">
                  <c:v>191</c:v>
                </c:pt>
                <c:pt idx="3">
                  <c:v>184</c:v>
                </c:pt>
                <c:pt idx="4">
                  <c:v>190</c:v>
                </c:pt>
                <c:pt idx="5">
                  <c:v>193</c:v>
                </c:pt>
                <c:pt idx="6">
                  <c:v>189</c:v>
                </c:pt>
                <c:pt idx="7">
                  <c:v>189</c:v>
                </c:pt>
                <c:pt idx="8">
                  <c:v>186</c:v>
                </c:pt>
                <c:pt idx="9">
                  <c:v>191</c:v>
                </c:pt>
                <c:pt idx="10">
                  <c:v>190</c:v>
                </c:pt>
                <c:pt idx="11">
                  <c:v>191</c:v>
                </c:pt>
                <c:pt idx="12">
                  <c:v>186</c:v>
                </c:pt>
                <c:pt idx="13">
                  <c:v>189</c:v>
                </c:pt>
                <c:pt idx="14">
                  <c:v>194</c:v>
                </c:pt>
                <c:pt idx="15">
                  <c:v>195</c:v>
                </c:pt>
                <c:pt idx="16">
                  <c:v>195</c:v>
                </c:pt>
                <c:pt idx="17">
                  <c:v>189</c:v>
                </c:pt>
                <c:pt idx="18">
                  <c:v>188</c:v>
                </c:pt>
                <c:pt idx="19">
                  <c:v>195</c:v>
                </c:pt>
                <c:pt idx="20">
                  <c:v>194</c:v>
                </c:pt>
                <c:pt idx="21">
                  <c:v>191</c:v>
                </c:pt>
                <c:pt idx="22">
                  <c:v>193</c:v>
                </c:pt>
                <c:pt idx="23">
                  <c:v>185</c:v>
                </c:pt>
                <c:pt idx="24">
                  <c:v>188</c:v>
                </c:pt>
                <c:pt idx="25">
                  <c:v>186</c:v>
                </c:pt>
                <c:pt idx="26">
                  <c:v>189</c:v>
                </c:pt>
                <c:pt idx="27">
                  <c:v>188</c:v>
                </c:pt>
                <c:pt idx="28">
                  <c:v>184</c:v>
                </c:pt>
                <c:pt idx="29">
                  <c:v>186</c:v>
                </c:pt>
                <c:pt idx="30">
                  <c:v>186</c:v>
                </c:pt>
                <c:pt idx="31">
                  <c:v>190</c:v>
                </c:pt>
                <c:pt idx="32">
                  <c:v>183</c:v>
                </c:pt>
                <c:pt idx="33">
                  <c:v>186</c:v>
                </c:pt>
                <c:pt idx="34">
                  <c:v>188</c:v>
                </c:pt>
                <c:pt idx="35">
                  <c:v>191</c:v>
                </c:pt>
                <c:pt idx="36">
                  <c:v>191</c:v>
                </c:pt>
                <c:pt idx="37">
                  <c:v>187</c:v>
                </c:pt>
                <c:pt idx="38">
                  <c:v>184</c:v>
                </c:pt>
                <c:pt idx="39">
                  <c:v>182</c:v>
                </c:pt>
                <c:pt idx="40">
                  <c:v>187</c:v>
                </c:pt>
                <c:pt idx="41">
                  <c:v>189</c:v>
                </c:pt>
                <c:pt idx="42">
                  <c:v>194</c:v>
                </c:pt>
                <c:pt idx="43">
                  <c:v>193</c:v>
                </c:pt>
                <c:pt idx="44">
                  <c:v>190</c:v>
                </c:pt>
                <c:pt idx="45">
                  <c:v>194</c:v>
                </c:pt>
                <c:pt idx="46">
                  <c:v>192</c:v>
                </c:pt>
                <c:pt idx="47">
                  <c:v>182</c:v>
                </c:pt>
                <c:pt idx="48">
                  <c:v>183</c:v>
                </c:pt>
                <c:pt idx="49">
                  <c:v>185</c:v>
                </c:pt>
                <c:pt idx="50">
                  <c:v>183</c:v>
                </c:pt>
                <c:pt idx="51">
                  <c:v>185</c:v>
                </c:pt>
                <c:pt idx="52">
                  <c:v>181</c:v>
                </c:pt>
                <c:pt idx="53">
                  <c:v>185</c:v>
                </c:pt>
                <c:pt idx="54">
                  <c:v>185</c:v>
                </c:pt>
                <c:pt idx="55">
                  <c:v>182</c:v>
                </c:pt>
                <c:pt idx="56">
                  <c:v>181</c:v>
                </c:pt>
                <c:pt idx="57">
                  <c:v>178</c:v>
                </c:pt>
                <c:pt idx="58">
                  <c:v>181</c:v>
                </c:pt>
                <c:pt idx="59">
                  <c:v>183</c:v>
                </c:pt>
                <c:pt idx="60">
                  <c:v>186</c:v>
                </c:pt>
                <c:pt idx="61">
                  <c:v>181</c:v>
                </c:pt>
                <c:pt idx="62">
                  <c:v>185</c:v>
                </c:pt>
                <c:pt idx="63">
                  <c:v>184</c:v>
                </c:pt>
              </c:numCache>
            </c:numRef>
          </c:yVal>
          <c:smooth val="0"/>
        </c:ser>
        <c:axId val="49491244"/>
        <c:axId val="42768013"/>
      </c:scatterChart>
      <c:valAx>
        <c:axId val="49491244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065"/>
              <c:y val="0.1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68013"/>
        <c:crosses val="autoZero"/>
        <c:crossBetween val="midCat"/>
        <c:dispUnits/>
      </c:valAx>
      <c:valAx>
        <c:axId val="42768013"/>
        <c:scaling>
          <c:orientation val="minMax"/>
          <c:max val="2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A, mV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2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912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F_Hd_00_AU   </a:t>
            </a:r>
            <a:r>
              <a:rPr lang="en-US" cap="none" sz="800" b="0" i="1" u="none" baseline="0">
                <a:latin typeface="Arial"/>
                <a:ea typeface="Arial"/>
                <a:cs typeface="Arial"/>
              </a:rPr>
              <a:t> Pos.=45 cm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825"/>
          <c:w val="0.944"/>
          <c:h val="0.86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Tabelle2!$Z$47</c:f>
              <c:strCache>
                <c:ptCount val="1"/>
                <c:pt idx="0">
                  <c:v>A, mV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Tabelle2!$Y$48:$Y$111</c:f>
              <c:numCach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xVal>
          <c:yVal>
            <c:numRef>
              <c:f>Tabelle2!$Z$48:$Z$111</c:f>
              <c:numCache>
                <c:ptCount val="64"/>
                <c:pt idx="0">
                  <c:v>182</c:v>
                </c:pt>
                <c:pt idx="1">
                  <c:v>185</c:v>
                </c:pt>
                <c:pt idx="2">
                  <c:v>182</c:v>
                </c:pt>
                <c:pt idx="3">
                  <c:v>182</c:v>
                </c:pt>
                <c:pt idx="4">
                  <c:v>179</c:v>
                </c:pt>
                <c:pt idx="5">
                  <c:v>183</c:v>
                </c:pt>
                <c:pt idx="6">
                  <c:v>186</c:v>
                </c:pt>
                <c:pt idx="7">
                  <c:v>184</c:v>
                </c:pt>
                <c:pt idx="8">
                  <c:v>177</c:v>
                </c:pt>
                <c:pt idx="9">
                  <c:v>181</c:v>
                </c:pt>
                <c:pt idx="10">
                  <c:v>182</c:v>
                </c:pt>
                <c:pt idx="11">
                  <c:v>184</c:v>
                </c:pt>
                <c:pt idx="12">
                  <c:v>185</c:v>
                </c:pt>
                <c:pt idx="13">
                  <c:v>184</c:v>
                </c:pt>
                <c:pt idx="14">
                  <c:v>187</c:v>
                </c:pt>
                <c:pt idx="15">
                  <c:v>188</c:v>
                </c:pt>
                <c:pt idx="16">
                  <c:v>182</c:v>
                </c:pt>
                <c:pt idx="17">
                  <c:v>180</c:v>
                </c:pt>
                <c:pt idx="18">
                  <c:v>178</c:v>
                </c:pt>
                <c:pt idx="19">
                  <c:v>178</c:v>
                </c:pt>
                <c:pt idx="20">
                  <c:v>180</c:v>
                </c:pt>
                <c:pt idx="21">
                  <c:v>181</c:v>
                </c:pt>
                <c:pt idx="22">
                  <c:v>181</c:v>
                </c:pt>
                <c:pt idx="23">
                  <c:v>181</c:v>
                </c:pt>
                <c:pt idx="24">
                  <c:v>179</c:v>
                </c:pt>
                <c:pt idx="25">
                  <c:v>181</c:v>
                </c:pt>
                <c:pt idx="26">
                  <c:v>181</c:v>
                </c:pt>
                <c:pt idx="27">
                  <c:v>176</c:v>
                </c:pt>
                <c:pt idx="28">
                  <c:v>180</c:v>
                </c:pt>
                <c:pt idx="29">
                  <c:v>182</c:v>
                </c:pt>
                <c:pt idx="30">
                  <c:v>178</c:v>
                </c:pt>
                <c:pt idx="31">
                  <c:v>180</c:v>
                </c:pt>
                <c:pt idx="32">
                  <c:v>185</c:v>
                </c:pt>
                <c:pt idx="33">
                  <c:v>179</c:v>
                </c:pt>
                <c:pt idx="34">
                  <c:v>187</c:v>
                </c:pt>
                <c:pt idx="35">
                  <c:v>187</c:v>
                </c:pt>
                <c:pt idx="36">
                  <c:v>185</c:v>
                </c:pt>
                <c:pt idx="37">
                  <c:v>188</c:v>
                </c:pt>
                <c:pt idx="38">
                  <c:v>188</c:v>
                </c:pt>
                <c:pt idx="39">
                  <c:v>187</c:v>
                </c:pt>
                <c:pt idx="40">
                  <c:v>186</c:v>
                </c:pt>
                <c:pt idx="41">
                  <c:v>189</c:v>
                </c:pt>
                <c:pt idx="42">
                  <c:v>185</c:v>
                </c:pt>
                <c:pt idx="43">
                  <c:v>184</c:v>
                </c:pt>
                <c:pt idx="44">
                  <c:v>186</c:v>
                </c:pt>
                <c:pt idx="45">
                  <c:v>188</c:v>
                </c:pt>
                <c:pt idx="46">
                  <c:v>184</c:v>
                </c:pt>
                <c:pt idx="47">
                  <c:v>188</c:v>
                </c:pt>
                <c:pt idx="48">
                  <c:v>181</c:v>
                </c:pt>
                <c:pt idx="49">
                  <c:v>177</c:v>
                </c:pt>
                <c:pt idx="50">
                  <c:v>188</c:v>
                </c:pt>
                <c:pt idx="51">
                  <c:v>176</c:v>
                </c:pt>
                <c:pt idx="52">
                  <c:v>177</c:v>
                </c:pt>
                <c:pt idx="53">
                  <c:v>183</c:v>
                </c:pt>
                <c:pt idx="54">
                  <c:v>169</c:v>
                </c:pt>
                <c:pt idx="55">
                  <c:v>172</c:v>
                </c:pt>
                <c:pt idx="56">
                  <c:v>188</c:v>
                </c:pt>
                <c:pt idx="57">
                  <c:v>185</c:v>
                </c:pt>
                <c:pt idx="58">
                  <c:v>180</c:v>
                </c:pt>
                <c:pt idx="59">
                  <c:v>181</c:v>
                </c:pt>
                <c:pt idx="60">
                  <c:v>185</c:v>
                </c:pt>
                <c:pt idx="61">
                  <c:v>184</c:v>
                </c:pt>
                <c:pt idx="62">
                  <c:v>181</c:v>
                </c:pt>
                <c:pt idx="63">
                  <c:v>169</c:v>
                </c:pt>
              </c:numCache>
            </c:numRef>
          </c:yVal>
          <c:smooth val="0"/>
        </c:ser>
        <c:axId val="49367798"/>
        <c:axId val="41656999"/>
      </c:scatterChart>
      <c:valAx>
        <c:axId val="49367798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06"/>
              <c:y val="0.1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56999"/>
        <c:crosses val="autoZero"/>
        <c:crossBetween val="midCat"/>
        <c:dispUnits/>
      </c:valAx>
      <c:valAx>
        <c:axId val="41656999"/>
        <c:scaling>
          <c:orientation val="minMax"/>
          <c:max val="2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677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F_Hd_00_BL  </a:t>
            </a:r>
            <a:r>
              <a:rPr lang="en-US" cap="none" sz="800" b="0" i="1" u="none" baseline="0">
                <a:latin typeface="Arial"/>
                <a:ea typeface="Arial"/>
                <a:cs typeface="Arial"/>
              </a:rPr>
              <a:t> U=1.52 kV &amp; Trsh=-40mV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025"/>
          <c:w val="0.9197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Tabelle2!$B$47</c:f>
              <c:strCache>
                <c:ptCount val="1"/>
                <c:pt idx="0">
                  <c:v> Ch7, mV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Tabelle2!$A$48:$A$96</c:f>
              <c:numCache>
                <c:ptCount val="49"/>
                <c:pt idx="0">
                  <c:v>6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242.5</c:v>
                </c:pt>
              </c:numCache>
            </c:numRef>
          </c:xVal>
          <c:yVal>
            <c:numRef>
              <c:f>Tabelle2!$B$48:$B$96</c:f>
              <c:numCache>
                <c:ptCount val="49"/>
                <c:pt idx="0">
                  <c:v>159</c:v>
                </c:pt>
                <c:pt idx="1">
                  <c:v>169</c:v>
                </c:pt>
                <c:pt idx="2">
                  <c:v>178</c:v>
                </c:pt>
                <c:pt idx="3">
                  <c:v>189</c:v>
                </c:pt>
                <c:pt idx="4">
                  <c:v>189</c:v>
                </c:pt>
                <c:pt idx="5">
                  <c:v>189</c:v>
                </c:pt>
                <c:pt idx="6">
                  <c:v>191</c:v>
                </c:pt>
                <c:pt idx="7">
                  <c:v>193</c:v>
                </c:pt>
                <c:pt idx="8">
                  <c:v>187</c:v>
                </c:pt>
                <c:pt idx="9">
                  <c:v>188</c:v>
                </c:pt>
                <c:pt idx="10">
                  <c:v>185</c:v>
                </c:pt>
                <c:pt idx="11">
                  <c:v>178</c:v>
                </c:pt>
                <c:pt idx="12">
                  <c:v>182</c:v>
                </c:pt>
                <c:pt idx="13">
                  <c:v>181</c:v>
                </c:pt>
                <c:pt idx="14">
                  <c:v>185</c:v>
                </c:pt>
                <c:pt idx="15">
                  <c:v>184</c:v>
                </c:pt>
                <c:pt idx="16">
                  <c:v>165</c:v>
                </c:pt>
                <c:pt idx="17">
                  <c:v>189</c:v>
                </c:pt>
                <c:pt idx="18">
                  <c:v>188</c:v>
                </c:pt>
                <c:pt idx="19">
                  <c:v>188</c:v>
                </c:pt>
                <c:pt idx="20">
                  <c:v>187</c:v>
                </c:pt>
                <c:pt idx="21">
                  <c:v>181</c:v>
                </c:pt>
                <c:pt idx="22">
                  <c:v>183</c:v>
                </c:pt>
                <c:pt idx="23">
                  <c:v>183</c:v>
                </c:pt>
                <c:pt idx="24">
                  <c:v>185</c:v>
                </c:pt>
                <c:pt idx="25">
                  <c:v>186</c:v>
                </c:pt>
                <c:pt idx="26">
                  <c:v>184</c:v>
                </c:pt>
                <c:pt idx="27">
                  <c:v>181</c:v>
                </c:pt>
                <c:pt idx="28">
                  <c:v>183</c:v>
                </c:pt>
                <c:pt idx="29">
                  <c:v>184</c:v>
                </c:pt>
                <c:pt idx="30">
                  <c:v>124</c:v>
                </c:pt>
                <c:pt idx="31">
                  <c:v>182</c:v>
                </c:pt>
                <c:pt idx="32">
                  <c:v>182</c:v>
                </c:pt>
                <c:pt idx="33">
                  <c:v>181</c:v>
                </c:pt>
                <c:pt idx="34">
                  <c:v>182</c:v>
                </c:pt>
                <c:pt idx="35">
                  <c:v>184</c:v>
                </c:pt>
                <c:pt idx="36">
                  <c:v>179</c:v>
                </c:pt>
                <c:pt idx="37">
                  <c:v>183</c:v>
                </c:pt>
                <c:pt idx="38">
                  <c:v>182</c:v>
                </c:pt>
                <c:pt idx="39">
                  <c:v>183</c:v>
                </c:pt>
                <c:pt idx="40">
                  <c:v>181</c:v>
                </c:pt>
                <c:pt idx="41">
                  <c:v>183</c:v>
                </c:pt>
                <c:pt idx="42">
                  <c:v>180</c:v>
                </c:pt>
                <c:pt idx="43">
                  <c:v>182</c:v>
                </c:pt>
                <c:pt idx="44">
                  <c:v>181</c:v>
                </c:pt>
                <c:pt idx="45">
                  <c:v>181</c:v>
                </c:pt>
                <c:pt idx="46">
                  <c:v>185</c:v>
                </c:pt>
                <c:pt idx="47">
                  <c:v>179</c:v>
                </c:pt>
                <c:pt idx="48">
                  <c:v>145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Tabelle2!$C$47</c:f>
              <c:strCache>
                <c:ptCount val="1"/>
                <c:pt idx="0">
                  <c:v>Ch40, mV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Tabelle2!$A$48:$A$96</c:f>
              <c:numCache>
                <c:ptCount val="49"/>
                <c:pt idx="0">
                  <c:v>6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242.5</c:v>
                </c:pt>
              </c:numCache>
            </c:numRef>
          </c:xVal>
          <c:yVal>
            <c:numRef>
              <c:f>Tabelle2!$C$48:$C$96</c:f>
              <c:numCache>
                <c:ptCount val="49"/>
                <c:pt idx="0">
                  <c:v>163</c:v>
                </c:pt>
                <c:pt idx="1">
                  <c:v>170</c:v>
                </c:pt>
                <c:pt idx="2">
                  <c:v>171</c:v>
                </c:pt>
                <c:pt idx="3">
                  <c:v>175</c:v>
                </c:pt>
                <c:pt idx="4">
                  <c:v>185</c:v>
                </c:pt>
                <c:pt idx="5">
                  <c:v>179</c:v>
                </c:pt>
                <c:pt idx="6">
                  <c:v>180</c:v>
                </c:pt>
                <c:pt idx="7">
                  <c:v>181</c:v>
                </c:pt>
                <c:pt idx="8">
                  <c:v>187</c:v>
                </c:pt>
                <c:pt idx="9">
                  <c:v>186</c:v>
                </c:pt>
                <c:pt idx="10">
                  <c:v>183</c:v>
                </c:pt>
                <c:pt idx="11">
                  <c:v>181</c:v>
                </c:pt>
                <c:pt idx="12">
                  <c:v>186</c:v>
                </c:pt>
                <c:pt idx="13">
                  <c:v>178</c:v>
                </c:pt>
                <c:pt idx="14">
                  <c:v>178</c:v>
                </c:pt>
                <c:pt idx="15">
                  <c:v>181</c:v>
                </c:pt>
                <c:pt idx="16">
                  <c:v>166</c:v>
                </c:pt>
                <c:pt idx="17">
                  <c:v>186</c:v>
                </c:pt>
                <c:pt idx="18">
                  <c:v>185</c:v>
                </c:pt>
                <c:pt idx="19">
                  <c:v>181</c:v>
                </c:pt>
                <c:pt idx="20">
                  <c:v>185</c:v>
                </c:pt>
                <c:pt idx="21">
                  <c:v>188</c:v>
                </c:pt>
                <c:pt idx="22">
                  <c:v>188</c:v>
                </c:pt>
                <c:pt idx="23">
                  <c:v>187</c:v>
                </c:pt>
                <c:pt idx="24">
                  <c:v>192</c:v>
                </c:pt>
                <c:pt idx="25">
                  <c:v>187</c:v>
                </c:pt>
                <c:pt idx="26">
                  <c:v>183</c:v>
                </c:pt>
                <c:pt idx="27">
                  <c:v>187</c:v>
                </c:pt>
                <c:pt idx="28">
                  <c:v>188</c:v>
                </c:pt>
                <c:pt idx="29">
                  <c:v>184</c:v>
                </c:pt>
                <c:pt idx="30">
                  <c:v>163</c:v>
                </c:pt>
                <c:pt idx="31">
                  <c:v>186</c:v>
                </c:pt>
                <c:pt idx="32">
                  <c:v>183</c:v>
                </c:pt>
                <c:pt idx="33">
                  <c:v>180</c:v>
                </c:pt>
                <c:pt idx="34">
                  <c:v>181</c:v>
                </c:pt>
                <c:pt idx="35">
                  <c:v>186</c:v>
                </c:pt>
                <c:pt idx="36">
                  <c:v>186</c:v>
                </c:pt>
                <c:pt idx="37">
                  <c:v>183</c:v>
                </c:pt>
                <c:pt idx="38">
                  <c:v>180</c:v>
                </c:pt>
                <c:pt idx="39">
                  <c:v>185</c:v>
                </c:pt>
                <c:pt idx="40">
                  <c:v>183</c:v>
                </c:pt>
                <c:pt idx="41">
                  <c:v>183</c:v>
                </c:pt>
                <c:pt idx="42">
                  <c:v>186</c:v>
                </c:pt>
                <c:pt idx="43">
                  <c:v>184</c:v>
                </c:pt>
                <c:pt idx="44">
                  <c:v>179</c:v>
                </c:pt>
                <c:pt idx="45">
                  <c:v>182</c:v>
                </c:pt>
                <c:pt idx="46">
                  <c:v>180</c:v>
                </c:pt>
                <c:pt idx="47">
                  <c:v>185</c:v>
                </c:pt>
                <c:pt idx="48">
                  <c:v>157</c:v>
                </c:pt>
              </c:numCache>
            </c:numRef>
          </c:yVal>
          <c:smooth val="0"/>
        </c:ser>
        <c:axId val="39368672"/>
        <c:axId val="18773729"/>
      </c:scatterChart>
      <c:valAx>
        <c:axId val="39368672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Pos., cm</a:t>
                </a:r>
              </a:p>
            </c:rich>
          </c:tx>
          <c:layout>
            <c:manualLayout>
              <c:xMode val="factor"/>
              <c:yMode val="factor"/>
              <c:x val="0.0215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73729"/>
        <c:crosses val="autoZero"/>
        <c:crossBetween val="midCat"/>
        <c:dispUnits/>
      </c:valAx>
      <c:valAx>
        <c:axId val="18773729"/>
        <c:scaling>
          <c:orientation val="minMax"/>
          <c:max val="2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A, mV</a:t>
                </a:r>
              </a:p>
            </c:rich>
          </c:tx>
          <c:layout>
            <c:manualLayout>
              <c:xMode val="factor"/>
              <c:yMode val="factor"/>
              <c:x val="-0.0075"/>
              <c:y val="0.0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686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"/>
          <c:y val="0.169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Tabelle1!$M$6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Tabelle1!$M$7:$M$70</c:f>
              <c:numCache>
                <c:ptCount val="64"/>
                <c:pt idx="0">
                  <c:v>70.12998127345821</c:v>
                </c:pt>
                <c:pt idx="1">
                  <c:v>77.43849212072065</c:v>
                </c:pt>
                <c:pt idx="2">
                  <c:v>74.12681980776361</c:v>
                </c:pt>
                <c:pt idx="3">
                  <c:v>76.55125134366695</c:v>
                </c:pt>
                <c:pt idx="4">
                  <c:v>78.42165949645019</c:v>
                </c:pt>
                <c:pt idx="5">
                  <c:v>76.26746567000781</c:v>
                </c:pt>
                <c:pt idx="6">
                  <c:v>79.36901757665503</c:v>
                </c:pt>
                <c:pt idx="7">
                  <c:v>74.99721030251015</c:v>
                </c:pt>
                <c:pt idx="8">
                  <c:v>75.7300571333628</c:v>
                </c:pt>
                <c:pt idx="9">
                  <c:v>75.50147655969866</c:v>
                </c:pt>
                <c:pt idx="10">
                  <c:v>73.4656870504205</c:v>
                </c:pt>
                <c:pt idx="11">
                  <c:v>76.39626319105349</c:v>
                </c:pt>
                <c:pt idx="12">
                  <c:v>76.113338126357</c:v>
                </c:pt>
                <c:pt idx="13">
                  <c:v>76.31894556437092</c:v>
                </c:pt>
                <c:pt idx="14">
                  <c:v>75.75551903353879</c:v>
                </c:pt>
                <c:pt idx="15">
                  <c:v>75.62833779341871</c:v>
                </c:pt>
                <c:pt idx="16">
                  <c:v>75.24870982524234</c:v>
                </c:pt>
                <c:pt idx="17">
                  <c:v>77.20213908208108</c:v>
                </c:pt>
                <c:pt idx="18">
                  <c:v>76.29319910404489</c:v>
                </c:pt>
                <c:pt idx="19">
                  <c:v>75.52682325748395</c:v>
                </c:pt>
                <c:pt idx="20">
                  <c:v>78.02083388374665</c:v>
                </c:pt>
                <c:pt idx="21">
                  <c:v>77.70238183280848</c:v>
                </c:pt>
                <c:pt idx="22">
                  <c:v>78.2877084413913</c:v>
                </c:pt>
                <c:pt idx="23">
                  <c:v>77.38587551471724</c:v>
                </c:pt>
                <c:pt idx="24">
                  <c:v>74.6472237985831</c:v>
                </c:pt>
                <c:pt idx="25">
                  <c:v>74.44833036808691</c:v>
                </c:pt>
                <c:pt idx="26">
                  <c:v>77.70238183280848</c:v>
                </c:pt>
                <c:pt idx="27">
                  <c:v>77.96762274539043</c:v>
                </c:pt>
                <c:pt idx="28">
                  <c:v>78.42165949645019</c:v>
                </c:pt>
                <c:pt idx="29">
                  <c:v>77.59666431874439</c:v>
                </c:pt>
                <c:pt idx="30">
                  <c:v>77.22834705578083</c:v>
                </c:pt>
                <c:pt idx="31">
                  <c:v>77.41217711211928</c:v>
                </c:pt>
                <c:pt idx="32">
                  <c:v>76.94079147309986</c:v>
                </c:pt>
                <c:pt idx="33">
                  <c:v>76.06206609135059</c:v>
                </c:pt>
                <c:pt idx="34">
                  <c:v>77.07129911053401</c:v>
                </c:pt>
                <c:pt idx="35">
                  <c:v>75.50147655969866</c:v>
                </c:pt>
                <c:pt idx="36">
                  <c:v>75.85749515396253</c:v>
                </c:pt>
                <c:pt idx="37">
                  <c:v>77.59666431874439</c:v>
                </c:pt>
                <c:pt idx="38">
                  <c:v>77.75532162472079</c:v>
                </c:pt>
                <c:pt idx="39">
                  <c:v>75.45082142757191</c:v>
                </c:pt>
                <c:pt idx="40">
                  <c:v>74.84691532964621</c:v>
                </c:pt>
                <c:pt idx="41">
                  <c:v>77.12359515592398</c:v>
                </c:pt>
                <c:pt idx="42">
                  <c:v>76.70671162113904</c:v>
                </c:pt>
                <c:pt idx="43">
                  <c:v>76.19034343780754</c:v>
                </c:pt>
                <c:pt idx="44">
                  <c:v>75.50147655969866</c:v>
                </c:pt>
                <c:pt idx="45">
                  <c:v>75.75551903353879</c:v>
                </c:pt>
                <c:pt idx="46">
                  <c:v>75.60293998055319</c:v>
                </c:pt>
                <c:pt idx="47">
                  <c:v>74.87193310011739</c:v>
                </c:pt>
                <c:pt idx="48">
                  <c:v>76.08769563074969</c:v>
                </c:pt>
                <c:pt idx="49">
                  <c:v>77.59666431874439</c:v>
                </c:pt>
                <c:pt idx="50">
                  <c:v>75.40021725634078</c:v>
                </c:pt>
                <c:pt idx="51">
                  <c:v>78.18079454680655</c:v>
                </c:pt>
                <c:pt idx="52">
                  <c:v>78.07409951379388</c:v>
                </c:pt>
                <c:pt idx="53">
                  <c:v>78.5559546332516</c:v>
                </c:pt>
                <c:pt idx="54">
                  <c:v>78.77154548801487</c:v>
                </c:pt>
                <c:pt idx="55">
                  <c:v>75.14795842589372</c:v>
                </c:pt>
                <c:pt idx="56">
                  <c:v>76.96686646790486</c:v>
                </c:pt>
                <c:pt idx="57">
                  <c:v>74.39873121532068</c:v>
                </c:pt>
                <c:pt idx="58">
                  <c:v>78.77154548801487</c:v>
                </c:pt>
                <c:pt idx="59">
                  <c:v>75.37493425970185</c:v>
                </c:pt>
                <c:pt idx="60">
                  <c:v>75.1983088153866</c:v>
                </c:pt>
                <c:pt idx="61">
                  <c:v>76.26746567000781</c:v>
                </c:pt>
                <c:pt idx="62">
                  <c:v>78.36803785049862</c:v>
                </c:pt>
                <c:pt idx="63">
                  <c:v>77.25456837706068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Tabelle1!$N$6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Tabelle1!$N$7:$N$70</c:f>
              <c:numCache>
                <c:ptCount val="64"/>
                <c:pt idx="0">
                  <c:v>76.8366238878532</c:v>
                </c:pt>
                <c:pt idx="1">
                  <c:v>80.69642064097495</c:v>
                </c:pt>
                <c:pt idx="2">
                  <c:v>76.99295472005818</c:v>
                </c:pt>
                <c:pt idx="3">
                  <c:v>76.86264594300081</c:v>
                </c:pt>
                <c:pt idx="4">
                  <c:v>78.15410029363471</c:v>
                </c:pt>
                <c:pt idx="5">
                  <c:v>77.54388644962391</c:v>
                </c:pt>
                <c:pt idx="6">
                  <c:v>77.86136364666716</c:v>
                </c:pt>
                <c:pt idx="7">
                  <c:v>76.91472972666196</c:v>
                </c:pt>
                <c:pt idx="8">
                  <c:v>76.8106150452239</c:v>
                </c:pt>
                <c:pt idx="9">
                  <c:v>77.80831553807442</c:v>
                </c:pt>
                <c:pt idx="10">
                  <c:v>78.36803785049862</c:v>
                </c:pt>
                <c:pt idx="11">
                  <c:v>76.55125134366695</c:v>
                </c:pt>
                <c:pt idx="12">
                  <c:v>76.39626319105349</c:v>
                </c:pt>
                <c:pt idx="13">
                  <c:v>77.62307346151889</c:v>
                </c:pt>
                <c:pt idx="14">
                  <c:v>77.99422150775402</c:v>
                </c:pt>
                <c:pt idx="15">
                  <c:v>76.68076870710414</c:v>
                </c:pt>
                <c:pt idx="16">
                  <c:v>77.99422150775402</c:v>
                </c:pt>
                <c:pt idx="17">
                  <c:v>78.04745988266002</c:v>
                </c:pt>
                <c:pt idx="18">
                  <c:v>77.17594444690367</c:v>
                </c:pt>
                <c:pt idx="19">
                  <c:v>76.96686646790486</c:v>
                </c:pt>
                <c:pt idx="20">
                  <c:v>76.06206609135059</c:v>
                </c:pt>
                <c:pt idx="21">
                  <c:v>79.36901757665503</c:v>
                </c:pt>
                <c:pt idx="22">
                  <c:v>76.47369837134374</c:v>
                </c:pt>
                <c:pt idx="23">
                  <c:v>78.23422409901256</c:v>
                </c:pt>
                <c:pt idx="24">
                  <c:v>76.86264594300081</c:v>
                </c:pt>
                <c:pt idx="25">
                  <c:v>77.62307346151889</c:v>
                </c:pt>
                <c:pt idx="26">
                  <c:v>78.79855673359022</c:v>
                </c:pt>
                <c:pt idx="27">
                  <c:v>78.44849095960059</c:v>
                </c:pt>
                <c:pt idx="28">
                  <c:v>78.39484179655341</c:v>
                </c:pt>
                <c:pt idx="29">
                  <c:v>77.07129911053401</c:v>
                </c:pt>
                <c:pt idx="30">
                  <c:v>78.36803785049862</c:v>
                </c:pt>
                <c:pt idx="31">
                  <c:v>77.43849212072065</c:v>
                </c:pt>
                <c:pt idx="32">
                  <c:v>78.04745988266002</c:v>
                </c:pt>
                <c:pt idx="33">
                  <c:v>78.36803785049862</c:v>
                </c:pt>
                <c:pt idx="34">
                  <c:v>77.99422150775402</c:v>
                </c:pt>
                <c:pt idx="35">
                  <c:v>79.28714461632276</c:v>
                </c:pt>
                <c:pt idx="36">
                  <c:v>79.2053982745278</c:v>
                </c:pt>
                <c:pt idx="37">
                  <c:v>77.6494960886653</c:v>
                </c:pt>
                <c:pt idx="38">
                  <c:v>76.39626319105349</c:v>
                </c:pt>
                <c:pt idx="39">
                  <c:v>76.16466202114059</c:v>
                </c:pt>
                <c:pt idx="40">
                  <c:v>79.06943503759545</c:v>
                </c:pt>
                <c:pt idx="41">
                  <c:v>78.31447118230908</c:v>
                </c:pt>
                <c:pt idx="42">
                  <c:v>78.66363927398315</c:v>
                </c:pt>
                <c:pt idx="43">
                  <c:v>79.5605483604418</c:v>
                </c:pt>
                <c:pt idx="44">
                  <c:v>77.28080305498591</c:v>
                </c:pt>
                <c:pt idx="45">
                  <c:v>76.91472972666196</c:v>
                </c:pt>
                <c:pt idx="46">
                  <c:v>78.5559546332516</c:v>
                </c:pt>
                <c:pt idx="47">
                  <c:v>77.09744048204473</c:v>
                </c:pt>
                <c:pt idx="48">
                  <c:v>77.75532162472079</c:v>
                </c:pt>
                <c:pt idx="49">
                  <c:v>77.22834705578083</c:v>
                </c:pt>
                <c:pt idx="50">
                  <c:v>77.14976314119876</c:v>
                </c:pt>
                <c:pt idx="51">
                  <c:v>76.88868121961761</c:v>
                </c:pt>
                <c:pt idx="52">
                  <c:v>77.80831553807442</c:v>
                </c:pt>
                <c:pt idx="53">
                  <c:v>74.12681980776361</c:v>
                </c:pt>
                <c:pt idx="54">
                  <c:v>75.57755495933343</c:v>
                </c:pt>
                <c:pt idx="55">
                  <c:v>77.62307346151889</c:v>
                </c:pt>
                <c:pt idx="56">
                  <c:v>76.39626319105349</c:v>
                </c:pt>
                <c:pt idx="57">
                  <c:v>79.23263300252205</c:v>
                </c:pt>
                <c:pt idx="58">
                  <c:v>75.02230347182103</c:v>
                </c:pt>
                <c:pt idx="59">
                  <c:v>79.64284527592433</c:v>
                </c:pt>
                <c:pt idx="60">
                  <c:v>74.74696953497723</c:v>
                </c:pt>
                <c:pt idx="61">
                  <c:v>74.59742578542661</c:v>
                </c:pt>
                <c:pt idx="62">
                  <c:v>78.93382159022723</c:v>
                </c:pt>
                <c:pt idx="63">
                  <c:v>69.79094391022566</c:v>
                </c:pt>
              </c:numCache>
            </c:numRef>
          </c:val>
          <c:smooth val="0"/>
        </c:ser>
        <c:marker val="1"/>
        <c:axId val="5043542"/>
        <c:axId val="45391879"/>
      </c:lineChart>
      <c:catAx>
        <c:axId val="5043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91879"/>
        <c:crosses val="autoZero"/>
        <c:auto val="1"/>
        <c:lblOffset val="100"/>
        <c:noMultiLvlLbl val="0"/>
      </c:catAx>
      <c:valAx>
        <c:axId val="45391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35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FP_00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6075"/>
          <c:w val="0.90875"/>
          <c:h val="0.71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Tabelle2!$B$4</c:f>
              <c:strCache>
                <c:ptCount val="1"/>
                <c:pt idx="0">
                  <c:v>P,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P = 7,6207e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-0,001t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0,9993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Tabelle2!$A$5:$A$25</c:f>
              <c:numCache/>
            </c:numRef>
          </c:xVal>
          <c:yVal>
            <c:numRef>
              <c:f>Tabelle2!$B$5:$B$25</c:f>
              <c:numCache/>
            </c:numRef>
          </c:yVal>
          <c:smooth val="0"/>
        </c:ser>
        <c:axId val="5873728"/>
        <c:axId val="52863553"/>
      </c:scatterChart>
      <c:valAx>
        <c:axId val="587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, sec </a:t>
                </a:r>
              </a:p>
            </c:rich>
          </c:tx>
          <c:layout>
            <c:manualLayout>
              <c:xMode val="factor"/>
              <c:yMode val="factor"/>
              <c:x val="0.009"/>
              <c:y val="0.1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63553"/>
        <c:crosses val="autoZero"/>
        <c:crossBetween val="midCat"/>
        <c:dispUnits/>
      </c:valAx>
      <c:valAx>
        <c:axId val="52863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 , mb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37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FP_00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68"/>
          <c:w val="0.9087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Tabelle2!$E$4</c:f>
              <c:strCache>
                <c:ptCount val="1"/>
                <c:pt idx="0">
                  <c:v>P,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P = 6,767e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-0,0016t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0,997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Tabelle2!$D$5:$D$19</c:f>
              <c:numCache/>
            </c:numRef>
          </c:xVal>
          <c:yVal>
            <c:numRef>
              <c:f>Tabelle2!$E$5:$E$19</c:f>
              <c:numCache/>
            </c:numRef>
          </c:yVal>
          <c:smooth val="0"/>
        </c:ser>
        <c:axId val="6009930"/>
        <c:axId val="54089371"/>
      </c:scatterChart>
      <c:valAx>
        <c:axId val="6009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, sec</a:t>
                </a:r>
              </a:p>
            </c:rich>
          </c:tx>
          <c:layout>
            <c:manualLayout>
              <c:xMode val="factor"/>
              <c:yMode val="factor"/>
              <c:x val="0.001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89371"/>
        <c:crosses val="autoZero"/>
        <c:crossBetween val="midCat"/>
        <c:dispUnits/>
      </c:valAx>
      <c:valAx>
        <c:axId val="54089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 , mb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99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FM_0_HD, 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U=1.52 kV &amp; Trsh=-40mV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Tabelle2!$B$47</c:f>
              <c:strCache>
                <c:ptCount val="1"/>
                <c:pt idx="0">
                  <c:v> Ch7, mV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Tabelle2!$A$48:$A$96</c:f>
              <c:numCache/>
            </c:numRef>
          </c:xVal>
          <c:yVal>
            <c:numRef>
              <c:f>Tabelle2!$B$48:$B$96</c:f>
              <c:numCache/>
            </c:numRef>
          </c:yVal>
          <c:smooth val="0"/>
        </c:ser>
        <c:ser>
          <c:idx val="1"/>
          <c:order val="1"/>
          <c:tx>
            <c:strRef>
              <c:f>Tabelle2!$C$47</c:f>
              <c:strCache>
                <c:ptCount val="1"/>
                <c:pt idx="0">
                  <c:v>Ch40, mV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Tabelle2!$A$48:$A$96</c:f>
              <c:numCache/>
            </c:numRef>
          </c:xVal>
          <c:yVal>
            <c:numRef>
              <c:f>Tabelle2!$C$48:$C$96</c:f>
              <c:numCache/>
            </c:numRef>
          </c:yVal>
          <c:smooth val="0"/>
        </c:ser>
        <c:axId val="17042292"/>
        <c:axId val="19162901"/>
      </c:scatterChart>
      <c:valAx>
        <c:axId val="17042292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62901"/>
        <c:crosses val="autoZero"/>
        <c:crossBetween val="midCat"/>
        <c:dispUnits/>
      </c:valAx>
      <c:valAx>
        <c:axId val="19162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422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F_Hd_00_AL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57"/>
          <c:w val="0.71325"/>
          <c:h val="0.719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Tabelle2!$J$47</c:f>
              <c:strCache>
                <c:ptCount val="1"/>
                <c:pt idx="0">
                  <c:v>Ch53, mV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Tabelle2!$I$48:$I$98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Tabelle2!$J$48:$J$98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Tabelle2!$K$47</c:f>
              <c:strCache>
                <c:ptCount val="1"/>
                <c:pt idx="0">
                  <c:v>Ch17, mV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Tabelle2!$I$48:$I$98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Tabelle2!$K$48:$K$98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38248382"/>
        <c:axId val="8691119"/>
      </c:scatterChart>
      <c:valAx>
        <c:axId val="38248382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Nch</a:t>
                </a:r>
              </a:p>
            </c:rich>
          </c:tx>
          <c:layout>
            <c:manualLayout>
              <c:xMode val="factor"/>
              <c:yMode val="factor"/>
              <c:x val="0.004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91119"/>
        <c:crosses val="autoZero"/>
        <c:crossBetween val="midCat"/>
        <c:dispUnits/>
      </c:valAx>
      <c:valAx>
        <c:axId val="8691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483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F_Hd_00_AL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Tabelle2!$N$47</c:f>
              <c:strCache>
                <c:ptCount val="1"/>
                <c:pt idx="0">
                  <c:v>A45cm, mV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Tabelle2!$M$48:$M$111</c:f>
              <c:numCache/>
            </c:numRef>
          </c:xVal>
          <c:yVal>
            <c:numRef>
              <c:f>Tabelle2!$N$48:$N$111</c:f>
              <c:numCache/>
            </c:numRef>
          </c:yVal>
          <c:smooth val="0"/>
        </c:ser>
        <c:ser>
          <c:idx val="1"/>
          <c:order val="1"/>
          <c:tx>
            <c:strRef>
              <c:f>Tabelle2!$O$47</c:f>
              <c:strCache>
                <c:ptCount val="1"/>
                <c:pt idx="0">
                  <c:v>A126cm, mV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Tabelle2!$M$48:$M$111</c:f>
              <c:numCache/>
            </c:numRef>
          </c:xVal>
          <c:yVal>
            <c:numRef>
              <c:f>Tabelle2!$O$48:$O$111</c:f>
              <c:numCache/>
            </c:numRef>
          </c:yVal>
          <c:smooth val="0"/>
        </c:ser>
        <c:axId val="11111208"/>
        <c:axId val="32892009"/>
      </c:scatterChart>
      <c:valAx>
        <c:axId val="11111208"/>
        <c:scaling>
          <c:orientation val="minMax"/>
          <c:max val="6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92009"/>
        <c:crosses val="autoZero"/>
        <c:crossBetween val="midCat"/>
        <c:dispUnits/>
      </c:valAx>
      <c:valAx>
        <c:axId val="32892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112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F_Hd_00_AU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Tabelle2!$V$47</c:f>
              <c:strCache>
                <c:ptCount val="1"/>
                <c:pt idx="0">
                  <c:v>Ch10, mV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Tabelle2!$U$48:$U$101</c:f>
              <c:numCache/>
            </c:numRef>
          </c:xVal>
          <c:yVal>
            <c:numRef>
              <c:f>Tabelle2!$V$48:$V$101</c:f>
              <c:numCache/>
            </c:numRef>
          </c:yVal>
          <c:smooth val="0"/>
        </c:ser>
        <c:ser>
          <c:idx val="1"/>
          <c:order val="1"/>
          <c:tx>
            <c:strRef>
              <c:f>Tabelle2!$W$47</c:f>
              <c:strCache>
                <c:ptCount val="1"/>
                <c:pt idx="0">
                  <c:v>Ch55, mV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Tabelle2!$U$48:$U$101</c:f>
              <c:numCache/>
            </c:numRef>
          </c:xVal>
          <c:yVal>
            <c:numRef>
              <c:f>Tabelle2!$W$48:$W$101</c:f>
              <c:numCache/>
            </c:numRef>
          </c:yVal>
          <c:smooth val="0"/>
        </c:ser>
        <c:axId val="27592626"/>
        <c:axId val="47007043"/>
      </c:scatterChart>
      <c:valAx>
        <c:axId val="27592626"/>
        <c:scaling>
          <c:orientation val="minMax"/>
          <c:max val="2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007043"/>
        <c:crosses val="autoZero"/>
        <c:crossBetween val="midCat"/>
        <c:dispUnits/>
      </c:valAx>
      <c:valAx>
        <c:axId val="47007043"/>
        <c:scaling>
          <c:orientation val="minMax"/>
          <c:max val="20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926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F_Hd_00_AU   </a:t>
            </a:r>
            <a:r>
              <a:rPr lang="en-US" cap="none" sz="800" b="0" i="1" u="none" baseline="0">
                <a:latin typeface="Arial"/>
                <a:ea typeface="Arial"/>
                <a:cs typeface="Arial"/>
              </a:rPr>
              <a:t> Pos.=45 cm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Tabelle2!$Z$47</c:f>
              <c:strCache>
                <c:ptCount val="1"/>
                <c:pt idx="0">
                  <c:v>A, mV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Tabelle2!$Y$48:$Y$111</c:f>
              <c:numCache/>
            </c:numRef>
          </c:xVal>
          <c:yVal>
            <c:numRef>
              <c:f>Tabelle2!$Z$48:$Z$111</c:f>
              <c:numCache/>
            </c:numRef>
          </c:yVal>
          <c:smooth val="0"/>
        </c:ser>
        <c:axId val="20410204"/>
        <c:axId val="49474109"/>
      </c:scatterChart>
      <c:valAx>
        <c:axId val="20410204"/>
        <c:scaling>
          <c:orientation val="minMax"/>
          <c:max val="6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74109"/>
        <c:crosses val="autoZero"/>
        <c:crossBetween val="midCat"/>
        <c:dispUnits/>
      </c:valAx>
      <c:valAx>
        <c:axId val="494741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102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361950</xdr:colOff>
      <xdr:row>23</xdr:row>
      <xdr:rowOff>114300</xdr:rowOff>
    </xdr:from>
    <xdr:to>
      <xdr:col>20</xdr:col>
      <xdr:colOff>457200</xdr:colOff>
      <xdr:row>44</xdr:row>
      <xdr:rowOff>19050</xdr:rowOff>
    </xdr:to>
    <xdr:graphicFrame>
      <xdr:nvGraphicFramePr>
        <xdr:cNvPr id="1" name="Chart 1"/>
        <xdr:cNvGraphicFramePr/>
      </xdr:nvGraphicFramePr>
      <xdr:xfrm>
        <a:off x="11039475" y="3390900"/>
        <a:ext cx="46672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419100</xdr:colOff>
      <xdr:row>3</xdr:row>
      <xdr:rowOff>38100</xdr:rowOff>
    </xdr:from>
    <xdr:to>
      <xdr:col>20</xdr:col>
      <xdr:colOff>514350</xdr:colOff>
      <xdr:row>22</xdr:row>
      <xdr:rowOff>114300</xdr:rowOff>
    </xdr:to>
    <xdr:graphicFrame>
      <xdr:nvGraphicFramePr>
        <xdr:cNvPr id="2" name="Chart 3"/>
        <xdr:cNvGraphicFramePr/>
      </xdr:nvGraphicFramePr>
      <xdr:xfrm>
        <a:off x="11096625" y="571500"/>
        <a:ext cx="46672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</xdr:row>
      <xdr:rowOff>76200</xdr:rowOff>
    </xdr:from>
    <xdr:to>
      <xdr:col>12</xdr:col>
      <xdr:colOff>466725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4943475" y="400050"/>
        <a:ext cx="46767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561975</xdr:colOff>
      <xdr:row>13</xdr:row>
      <xdr:rowOff>104775</xdr:rowOff>
    </xdr:from>
    <xdr:to>
      <xdr:col>12</xdr:col>
      <xdr:colOff>657225</xdr:colOff>
      <xdr:row>30</xdr:row>
      <xdr:rowOff>47625</xdr:rowOff>
    </xdr:to>
    <xdr:graphicFrame>
      <xdr:nvGraphicFramePr>
        <xdr:cNvPr id="2" name="Chart 3"/>
        <xdr:cNvGraphicFramePr/>
      </xdr:nvGraphicFramePr>
      <xdr:xfrm>
        <a:off x="5133975" y="2238375"/>
        <a:ext cx="46767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419100</xdr:colOff>
      <xdr:row>3</xdr:row>
      <xdr:rowOff>0</xdr:rowOff>
    </xdr:from>
    <xdr:to>
      <xdr:col>20</xdr:col>
      <xdr:colOff>523875</xdr:colOff>
      <xdr:row>19</xdr:row>
      <xdr:rowOff>76200</xdr:rowOff>
    </xdr:to>
    <xdr:graphicFrame>
      <xdr:nvGraphicFramePr>
        <xdr:cNvPr id="3" name="Chart 4"/>
        <xdr:cNvGraphicFramePr/>
      </xdr:nvGraphicFramePr>
      <xdr:xfrm>
        <a:off x="11096625" y="485775"/>
        <a:ext cx="46767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285750</xdr:colOff>
      <xdr:row>84</xdr:row>
      <xdr:rowOff>0</xdr:rowOff>
    </xdr:from>
    <xdr:to>
      <xdr:col>34</xdr:col>
      <xdr:colOff>381000</xdr:colOff>
      <xdr:row>101</xdr:row>
      <xdr:rowOff>104775</xdr:rowOff>
    </xdr:to>
    <xdr:graphicFrame>
      <xdr:nvGraphicFramePr>
        <xdr:cNvPr id="4" name="Chart 6"/>
        <xdr:cNvGraphicFramePr/>
      </xdr:nvGraphicFramePr>
      <xdr:xfrm>
        <a:off x="21631275" y="13268325"/>
        <a:ext cx="46672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57150</xdr:colOff>
      <xdr:row>61</xdr:row>
      <xdr:rowOff>66675</xdr:rowOff>
    </xdr:from>
    <xdr:to>
      <xdr:col>34</xdr:col>
      <xdr:colOff>47625</xdr:colOff>
      <xdr:row>82</xdr:row>
      <xdr:rowOff>28575</xdr:rowOff>
    </xdr:to>
    <xdr:graphicFrame>
      <xdr:nvGraphicFramePr>
        <xdr:cNvPr id="5" name="Chart 7"/>
        <xdr:cNvGraphicFramePr/>
      </xdr:nvGraphicFramePr>
      <xdr:xfrm>
        <a:off x="20640675" y="9829800"/>
        <a:ext cx="5324475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581025</xdr:colOff>
      <xdr:row>33</xdr:row>
      <xdr:rowOff>142875</xdr:rowOff>
    </xdr:from>
    <xdr:to>
      <xdr:col>34</xdr:col>
      <xdr:colOff>676275</xdr:colOff>
      <xdr:row>50</xdr:row>
      <xdr:rowOff>123825</xdr:rowOff>
    </xdr:to>
    <xdr:graphicFrame>
      <xdr:nvGraphicFramePr>
        <xdr:cNvPr id="6" name="Chart 8"/>
        <xdr:cNvGraphicFramePr/>
      </xdr:nvGraphicFramePr>
      <xdr:xfrm>
        <a:off x="21926550" y="5514975"/>
        <a:ext cx="466725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190500</xdr:colOff>
      <xdr:row>53</xdr:row>
      <xdr:rowOff>66675</xdr:rowOff>
    </xdr:from>
    <xdr:to>
      <xdr:col>34</xdr:col>
      <xdr:colOff>285750</xdr:colOff>
      <xdr:row>71</xdr:row>
      <xdr:rowOff>19050</xdr:rowOff>
    </xdr:to>
    <xdr:graphicFrame>
      <xdr:nvGraphicFramePr>
        <xdr:cNvPr id="7" name="Chart 11"/>
        <xdr:cNvGraphicFramePr/>
      </xdr:nvGraphicFramePr>
      <xdr:xfrm>
        <a:off x="21536025" y="8610600"/>
        <a:ext cx="4667250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180975</xdr:colOff>
      <xdr:row>56</xdr:row>
      <xdr:rowOff>19050</xdr:rowOff>
    </xdr:from>
    <xdr:to>
      <xdr:col>14</xdr:col>
      <xdr:colOff>238125</xdr:colOff>
      <xdr:row>73</xdr:row>
      <xdr:rowOff>85725</xdr:rowOff>
    </xdr:to>
    <xdr:graphicFrame>
      <xdr:nvGraphicFramePr>
        <xdr:cNvPr id="8" name="Chart 12"/>
        <xdr:cNvGraphicFramePr/>
      </xdr:nvGraphicFramePr>
      <xdr:xfrm>
        <a:off x="6286500" y="9020175"/>
        <a:ext cx="4629150" cy="2657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19050</xdr:rowOff>
    </xdr:from>
    <xdr:to>
      <xdr:col>6</xdr:col>
      <xdr:colOff>228600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781050" y="2286000"/>
        <a:ext cx="40195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342900</xdr:colOff>
      <xdr:row>0</xdr:row>
      <xdr:rowOff>76200</xdr:rowOff>
    </xdr:from>
    <xdr:to>
      <xdr:col>11</xdr:col>
      <xdr:colOff>561975</xdr:colOff>
      <xdr:row>14</xdr:row>
      <xdr:rowOff>0</xdr:rowOff>
    </xdr:to>
    <xdr:graphicFrame>
      <xdr:nvGraphicFramePr>
        <xdr:cNvPr id="2" name="Chart 3"/>
        <xdr:cNvGraphicFramePr/>
      </xdr:nvGraphicFramePr>
      <xdr:xfrm>
        <a:off x="4914900" y="76200"/>
        <a:ext cx="4029075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85725</xdr:rowOff>
    </xdr:from>
    <xdr:to>
      <xdr:col>6</xdr:col>
      <xdr:colOff>209550</xdr:colOff>
      <xdr:row>14</xdr:row>
      <xdr:rowOff>9525</xdr:rowOff>
    </xdr:to>
    <xdr:graphicFrame>
      <xdr:nvGraphicFramePr>
        <xdr:cNvPr id="3" name="Chart 4"/>
        <xdr:cNvGraphicFramePr/>
      </xdr:nvGraphicFramePr>
      <xdr:xfrm>
        <a:off x="762000" y="85725"/>
        <a:ext cx="401955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161925</xdr:colOff>
      <xdr:row>45</xdr:row>
      <xdr:rowOff>85725</xdr:rowOff>
    </xdr:from>
    <xdr:to>
      <xdr:col>8</xdr:col>
      <xdr:colOff>276225</xdr:colOff>
      <xdr:row>62</xdr:row>
      <xdr:rowOff>38100</xdr:rowOff>
    </xdr:to>
    <xdr:graphicFrame>
      <xdr:nvGraphicFramePr>
        <xdr:cNvPr id="4" name="Chart 5"/>
        <xdr:cNvGraphicFramePr/>
      </xdr:nvGraphicFramePr>
      <xdr:xfrm>
        <a:off x="1685925" y="7372350"/>
        <a:ext cx="4686300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323850</xdr:colOff>
      <xdr:row>83</xdr:row>
      <xdr:rowOff>142875</xdr:rowOff>
    </xdr:from>
    <xdr:to>
      <xdr:col>18</xdr:col>
      <xdr:colOff>438150</xdr:colOff>
      <xdr:row>100</xdr:row>
      <xdr:rowOff>95250</xdr:rowOff>
    </xdr:to>
    <xdr:graphicFrame>
      <xdr:nvGraphicFramePr>
        <xdr:cNvPr id="5" name="Chart 7"/>
        <xdr:cNvGraphicFramePr/>
      </xdr:nvGraphicFramePr>
      <xdr:xfrm>
        <a:off x="9467850" y="13582650"/>
        <a:ext cx="4686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47625</xdr:colOff>
      <xdr:row>2</xdr:row>
      <xdr:rowOff>152400</xdr:rowOff>
    </xdr:from>
    <xdr:to>
      <xdr:col>18</xdr:col>
      <xdr:colOff>257175</xdr:colOff>
      <xdr:row>16</xdr:row>
      <xdr:rowOff>76200</xdr:rowOff>
    </xdr:to>
    <xdr:graphicFrame>
      <xdr:nvGraphicFramePr>
        <xdr:cNvPr id="6" name="Chart 8"/>
        <xdr:cNvGraphicFramePr/>
      </xdr:nvGraphicFramePr>
      <xdr:xfrm>
        <a:off x="9953625" y="476250"/>
        <a:ext cx="4019550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333375</xdr:colOff>
      <xdr:row>27</xdr:row>
      <xdr:rowOff>104775</xdr:rowOff>
    </xdr:from>
    <xdr:to>
      <xdr:col>11</xdr:col>
      <xdr:colOff>581025</xdr:colOff>
      <xdr:row>41</xdr:row>
      <xdr:rowOff>76200</xdr:rowOff>
    </xdr:to>
    <xdr:graphicFrame>
      <xdr:nvGraphicFramePr>
        <xdr:cNvPr id="7" name="Chart 12"/>
        <xdr:cNvGraphicFramePr/>
      </xdr:nvGraphicFramePr>
      <xdr:xfrm>
        <a:off x="4905375" y="4476750"/>
        <a:ext cx="4057650" cy="2238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342900</xdr:colOff>
      <xdr:row>14</xdr:row>
      <xdr:rowOff>19050</xdr:rowOff>
    </xdr:from>
    <xdr:to>
      <xdr:col>11</xdr:col>
      <xdr:colOff>571500</xdr:colOff>
      <xdr:row>27</xdr:row>
      <xdr:rowOff>95250</xdr:rowOff>
    </xdr:to>
    <xdr:graphicFrame>
      <xdr:nvGraphicFramePr>
        <xdr:cNvPr id="8" name="Chart 13"/>
        <xdr:cNvGraphicFramePr/>
      </xdr:nvGraphicFramePr>
      <xdr:xfrm>
        <a:off x="4914900" y="2286000"/>
        <a:ext cx="4038600" cy="2181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19050</xdr:colOff>
      <xdr:row>27</xdr:row>
      <xdr:rowOff>114300</xdr:rowOff>
    </xdr:from>
    <xdr:to>
      <xdr:col>6</xdr:col>
      <xdr:colOff>238125</xdr:colOff>
      <xdr:row>41</xdr:row>
      <xdr:rowOff>66675</xdr:rowOff>
    </xdr:to>
    <xdr:graphicFrame>
      <xdr:nvGraphicFramePr>
        <xdr:cNvPr id="9" name="Chart 14"/>
        <xdr:cNvGraphicFramePr/>
      </xdr:nvGraphicFramePr>
      <xdr:xfrm>
        <a:off x="781050" y="4486275"/>
        <a:ext cx="4029075" cy="2219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1"/>
  <sheetViews>
    <sheetView tabSelected="1" workbookViewId="0" topLeftCell="A124">
      <selection activeCell="I155" sqref="I155"/>
    </sheetView>
  </sheetViews>
  <sheetFormatPr defaultColWidth="11.421875" defaultRowHeight="12.75"/>
  <cols>
    <col min="2" max="2" width="11.57421875" style="0" bestFit="1" customWidth="1"/>
  </cols>
  <sheetData>
    <row r="1" spans="4:12" ht="15.75">
      <c r="D1" s="15" t="s">
        <v>7</v>
      </c>
      <c r="E1" s="16">
        <v>0.41891146057248074</v>
      </c>
      <c r="G1" s="2" t="s">
        <v>1</v>
      </c>
      <c r="H1" s="2" t="s">
        <v>1</v>
      </c>
      <c r="K1" s="2" t="s">
        <v>10</v>
      </c>
      <c r="L1" s="2" t="s">
        <v>10</v>
      </c>
    </row>
    <row r="2" spans="4:12" ht="13.5">
      <c r="D2" s="43" t="s">
        <v>11</v>
      </c>
      <c r="E2" s="43"/>
      <c r="G2" s="14">
        <v>80</v>
      </c>
      <c r="H2" s="14">
        <v>80</v>
      </c>
      <c r="K2" s="14">
        <v>80</v>
      </c>
      <c r="L2" s="14">
        <v>80</v>
      </c>
    </row>
    <row r="3" spans="7:12" ht="12.75">
      <c r="G3" s="13" t="s">
        <v>2</v>
      </c>
      <c r="H3" s="2" t="s">
        <v>2</v>
      </c>
      <c r="K3" s="13" t="s">
        <v>2</v>
      </c>
      <c r="L3" s="13" t="s">
        <v>2</v>
      </c>
    </row>
    <row r="4" spans="7:12" ht="12.75">
      <c r="G4" s="11">
        <v>38117</v>
      </c>
      <c r="H4" s="11">
        <v>38117</v>
      </c>
      <c r="I4" s="11">
        <v>38117</v>
      </c>
      <c r="J4" s="11">
        <v>38117</v>
      </c>
      <c r="K4" s="11">
        <v>38118</v>
      </c>
      <c r="L4" s="11">
        <v>38118</v>
      </c>
    </row>
    <row r="5" spans="2:12" ht="12.75">
      <c r="B5" s="9">
        <v>38117</v>
      </c>
      <c r="C5" s="9">
        <v>38117</v>
      </c>
      <c r="D5" s="9">
        <v>38118</v>
      </c>
      <c r="E5" s="9">
        <v>38118</v>
      </c>
      <c r="G5" s="12">
        <v>0.43840277777777775</v>
      </c>
      <c r="H5" s="12">
        <v>0.45547453703703705</v>
      </c>
      <c r="I5" s="12">
        <v>0.43840277777777775</v>
      </c>
      <c r="J5" s="12">
        <v>0.45547453703703705</v>
      </c>
      <c r="K5" s="11">
        <v>0.601574074074074</v>
      </c>
      <c r="L5" s="11">
        <v>0.5895601851851852</v>
      </c>
    </row>
    <row r="6" spans="1:14" ht="12" customHeight="1">
      <c r="A6" s="3" t="s">
        <v>0</v>
      </c>
      <c r="B6" s="3" t="s">
        <v>3</v>
      </c>
      <c r="C6" s="3" t="s">
        <v>4</v>
      </c>
      <c r="D6" s="3" t="s">
        <v>3</v>
      </c>
      <c r="E6" s="3" t="s">
        <v>4</v>
      </c>
      <c r="G6" s="10" t="s">
        <v>6</v>
      </c>
      <c r="H6" s="10" t="s">
        <v>5</v>
      </c>
      <c r="I6" s="10" t="s">
        <v>8</v>
      </c>
      <c r="J6" s="10" t="s">
        <v>9</v>
      </c>
      <c r="K6" s="10" t="s">
        <v>6</v>
      </c>
      <c r="L6" s="10" t="s">
        <v>5</v>
      </c>
      <c r="M6" s="10" t="s">
        <v>8</v>
      </c>
      <c r="N6" s="10" t="s">
        <v>9</v>
      </c>
    </row>
    <row r="7" spans="1:14" ht="10.5" customHeight="1">
      <c r="A7" s="3">
        <v>1</v>
      </c>
      <c r="B7" s="4">
        <v>3</v>
      </c>
      <c r="C7" s="4">
        <v>2</v>
      </c>
      <c r="D7" s="8">
        <v>1</v>
      </c>
      <c r="E7" s="8">
        <v>1</v>
      </c>
      <c r="F7" s="1"/>
      <c r="G7" s="1">
        <v>5.913</v>
      </c>
      <c r="H7" s="1">
        <v>6.062</v>
      </c>
      <c r="I7" s="5">
        <f>$E$1*(($G$2/G7)^2)</f>
        <v>76.68076870710414</v>
      </c>
      <c r="J7" s="5">
        <f>$E$1*(($G$2/H7)^2)</f>
        <v>72.95756854916105</v>
      </c>
      <c r="K7">
        <v>6.183</v>
      </c>
      <c r="L7">
        <v>5.907</v>
      </c>
      <c r="M7" s="5">
        <f>$E$1*(($G$2/K7)^2)</f>
        <v>70.12998127345821</v>
      </c>
      <c r="N7" s="5">
        <f>$E$1*(($G$2/L7)^2)</f>
        <v>76.8366238878532</v>
      </c>
    </row>
    <row r="8" spans="1:14" ht="10.5" customHeight="1">
      <c r="A8" s="3">
        <v>2</v>
      </c>
      <c r="B8" s="4">
        <v>23</v>
      </c>
      <c r="C8" s="6">
        <v>2</v>
      </c>
      <c r="D8" s="8">
        <v>21</v>
      </c>
      <c r="E8" s="8">
        <v>1</v>
      </c>
      <c r="F8" s="1"/>
      <c r="G8" s="1">
        <v>5.918</v>
      </c>
      <c r="H8" s="1">
        <v>5.929</v>
      </c>
      <c r="I8" s="5">
        <f aca="true" t="shared" si="0" ref="I8:I70">$E$1*(($G$2/G8)^2)</f>
        <v>76.55125134366695</v>
      </c>
      <c r="J8" s="5">
        <f aca="true" t="shared" si="1" ref="J8:J70">$E$1*(($G$2/H8)^2)</f>
        <v>76.26746567000781</v>
      </c>
      <c r="K8">
        <v>5.884</v>
      </c>
      <c r="L8">
        <v>5.764</v>
      </c>
      <c r="M8" s="5">
        <f aca="true" t="shared" si="2" ref="M8:M70">$E$1*(($G$2/K8)^2)</f>
        <v>77.43849212072065</v>
      </c>
      <c r="N8" s="5">
        <f aca="true" t="shared" si="3" ref="N8:N70">$E$1*(($G$2/L8)^2)</f>
        <v>80.69642064097495</v>
      </c>
    </row>
    <row r="9" spans="1:14" ht="10.5" customHeight="1">
      <c r="A9" s="3">
        <v>3</v>
      </c>
      <c r="B9" s="4">
        <v>6</v>
      </c>
      <c r="C9" s="4">
        <v>2</v>
      </c>
      <c r="D9" s="8">
        <v>2</v>
      </c>
      <c r="E9" s="8">
        <v>1</v>
      </c>
      <c r="F9" s="1"/>
      <c r="G9" s="1">
        <v>5.911</v>
      </c>
      <c r="H9" s="1">
        <v>5.944</v>
      </c>
      <c r="I9" s="5">
        <f t="shared" si="0"/>
        <v>76.73266770305169</v>
      </c>
      <c r="J9" s="5">
        <f t="shared" si="1"/>
        <v>75.88302135724922</v>
      </c>
      <c r="K9">
        <v>6.014</v>
      </c>
      <c r="L9">
        <v>5.901</v>
      </c>
      <c r="M9" s="5">
        <f t="shared" si="2"/>
        <v>74.12681980776361</v>
      </c>
      <c r="N9" s="5">
        <f t="shared" si="3"/>
        <v>76.99295472005818</v>
      </c>
    </row>
    <row r="10" spans="1:14" ht="10.5" customHeight="1">
      <c r="A10" s="3">
        <v>4</v>
      </c>
      <c r="B10" s="4">
        <v>3</v>
      </c>
      <c r="C10" s="4">
        <v>11</v>
      </c>
      <c r="D10" s="8">
        <v>2</v>
      </c>
      <c r="E10" s="8">
        <v>6</v>
      </c>
      <c r="F10" s="1"/>
      <c r="G10" s="1">
        <v>5.923</v>
      </c>
      <c r="H10" s="1">
        <v>5.911</v>
      </c>
      <c r="I10" s="5">
        <f t="shared" si="0"/>
        <v>76.4220618445433</v>
      </c>
      <c r="J10" s="5">
        <f t="shared" si="1"/>
        <v>76.73266770305169</v>
      </c>
      <c r="K10">
        <v>5.918</v>
      </c>
      <c r="L10">
        <v>5.906</v>
      </c>
      <c r="M10" s="5">
        <f t="shared" si="2"/>
        <v>76.55125134366695</v>
      </c>
      <c r="N10" s="5">
        <f t="shared" si="3"/>
        <v>76.86264594300081</v>
      </c>
    </row>
    <row r="11" spans="1:46" ht="10.5" customHeight="1">
      <c r="A11" s="3">
        <v>5</v>
      </c>
      <c r="B11" s="6">
        <v>8</v>
      </c>
      <c r="C11" s="7">
        <v>302</v>
      </c>
      <c r="D11" s="8">
        <v>3</v>
      </c>
      <c r="E11" s="8">
        <v>3</v>
      </c>
      <c r="F11" s="1"/>
      <c r="G11" s="1">
        <v>5.883</v>
      </c>
      <c r="H11" s="1">
        <v>5.819</v>
      </c>
      <c r="I11" s="5">
        <f t="shared" si="0"/>
        <v>77.46482054964078</v>
      </c>
      <c r="J11" s="5">
        <f t="shared" si="1"/>
        <v>79.1781775862591</v>
      </c>
      <c r="K11">
        <v>5.847</v>
      </c>
      <c r="L11">
        <v>5.857</v>
      </c>
      <c r="M11" s="5">
        <f t="shared" si="2"/>
        <v>78.42165949645019</v>
      </c>
      <c r="N11" s="5">
        <f t="shared" si="3"/>
        <v>78.15410029363471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14" ht="10.5" customHeight="1">
      <c r="A12" s="3">
        <v>6</v>
      </c>
      <c r="B12" s="4">
        <v>2</v>
      </c>
      <c r="C12" s="7">
        <v>65</v>
      </c>
      <c r="D12" s="8">
        <v>1</v>
      </c>
      <c r="E12" s="8">
        <v>1</v>
      </c>
      <c r="F12" s="1"/>
      <c r="G12" s="1">
        <v>5.882</v>
      </c>
      <c r="H12" s="1">
        <v>5.763</v>
      </c>
      <c r="I12" s="5">
        <f t="shared" si="0"/>
        <v>77.49116240800682</v>
      </c>
      <c r="J12" s="5">
        <f t="shared" si="1"/>
        <v>80.72442807525991</v>
      </c>
      <c r="K12">
        <v>5.929</v>
      </c>
      <c r="L12">
        <v>5.88</v>
      </c>
      <c r="M12" s="5">
        <f t="shared" si="2"/>
        <v>76.26746567000781</v>
      </c>
      <c r="N12" s="5">
        <f t="shared" si="3"/>
        <v>77.54388644962391</v>
      </c>
    </row>
    <row r="13" spans="1:14" ht="10.5" customHeight="1">
      <c r="A13" s="3">
        <v>7</v>
      </c>
      <c r="B13" s="4">
        <v>2</v>
      </c>
      <c r="C13" s="4">
        <v>1</v>
      </c>
      <c r="D13" s="8">
        <v>1</v>
      </c>
      <c r="E13" s="8">
        <v>1</v>
      </c>
      <c r="F13" s="1"/>
      <c r="G13" s="1">
        <v>5.879</v>
      </c>
      <c r="H13" s="1">
        <v>5.793</v>
      </c>
      <c r="I13" s="5">
        <f t="shared" si="0"/>
        <v>77.57026865116809</v>
      </c>
      <c r="J13" s="5">
        <f t="shared" si="1"/>
        <v>79.8905036243608</v>
      </c>
      <c r="K13">
        <v>5.812</v>
      </c>
      <c r="L13">
        <v>5.868</v>
      </c>
      <c r="M13" s="5">
        <f t="shared" si="2"/>
        <v>79.36901757665503</v>
      </c>
      <c r="N13" s="5">
        <f t="shared" si="3"/>
        <v>77.86136364666716</v>
      </c>
    </row>
    <row r="14" spans="1:14" ht="10.5" customHeight="1">
      <c r="A14" s="3">
        <v>8</v>
      </c>
      <c r="B14" s="4">
        <v>1</v>
      </c>
      <c r="C14" s="6">
        <v>1</v>
      </c>
      <c r="D14" s="8">
        <v>1</v>
      </c>
      <c r="E14" s="8">
        <v>1</v>
      </c>
      <c r="F14" s="1"/>
      <c r="G14" s="1">
        <v>5.917</v>
      </c>
      <c r="H14" s="1">
        <v>5.864</v>
      </c>
      <c r="I14" s="5">
        <f t="shared" si="0"/>
        <v>76.57712855174506</v>
      </c>
      <c r="J14" s="5">
        <f t="shared" si="1"/>
        <v>77.96762274539043</v>
      </c>
      <c r="K14">
        <v>5.979</v>
      </c>
      <c r="L14">
        <v>5.904</v>
      </c>
      <c r="M14" s="5">
        <f t="shared" si="2"/>
        <v>74.99721030251015</v>
      </c>
      <c r="N14" s="5">
        <f t="shared" si="3"/>
        <v>76.91472972666196</v>
      </c>
    </row>
    <row r="15" spans="1:14" ht="10.5" customHeight="1">
      <c r="A15" s="3">
        <v>9</v>
      </c>
      <c r="B15" s="4">
        <v>1</v>
      </c>
      <c r="C15" s="4">
        <v>1</v>
      </c>
      <c r="D15" s="8">
        <v>1</v>
      </c>
      <c r="E15" s="8">
        <v>1</v>
      </c>
      <c r="F15" s="1"/>
      <c r="G15" s="1">
        <v>5.914</v>
      </c>
      <c r="H15" s="1">
        <v>5.906</v>
      </c>
      <c r="I15" s="5">
        <f t="shared" si="0"/>
        <v>76.65483895204152</v>
      </c>
      <c r="J15" s="5">
        <f t="shared" si="1"/>
        <v>76.86264594300081</v>
      </c>
      <c r="K15">
        <v>5.95</v>
      </c>
      <c r="L15">
        <v>5.908</v>
      </c>
      <c r="M15" s="5">
        <f t="shared" si="2"/>
        <v>75.7300571333628</v>
      </c>
      <c r="N15" s="5">
        <f t="shared" si="3"/>
        <v>76.8106150452239</v>
      </c>
    </row>
    <row r="16" spans="1:14" ht="10.5" customHeight="1">
      <c r="A16" s="3">
        <v>10</v>
      </c>
      <c r="B16" s="4">
        <v>4</v>
      </c>
      <c r="C16" s="4">
        <v>3</v>
      </c>
      <c r="D16" s="8">
        <v>1</v>
      </c>
      <c r="E16" s="8">
        <v>1</v>
      </c>
      <c r="F16" s="1"/>
      <c r="G16" s="1">
        <v>5.868</v>
      </c>
      <c r="H16" s="1">
        <v>5.872</v>
      </c>
      <c r="I16" s="5">
        <f t="shared" si="0"/>
        <v>77.86136364666716</v>
      </c>
      <c r="J16" s="5">
        <f t="shared" si="1"/>
        <v>77.75532162472079</v>
      </c>
      <c r="K16">
        <v>5.959</v>
      </c>
      <c r="L16">
        <v>5.87</v>
      </c>
      <c r="M16" s="5">
        <f t="shared" si="2"/>
        <v>75.50147655969866</v>
      </c>
      <c r="N16" s="5">
        <f t="shared" si="3"/>
        <v>77.80831553807442</v>
      </c>
    </row>
    <row r="17" spans="1:14" ht="10.5" customHeight="1">
      <c r="A17" s="3">
        <v>11</v>
      </c>
      <c r="B17" s="4">
        <v>31</v>
      </c>
      <c r="C17" s="4">
        <v>3</v>
      </c>
      <c r="D17" s="8">
        <v>31</v>
      </c>
      <c r="E17" s="8">
        <v>1</v>
      </c>
      <c r="F17" s="1"/>
      <c r="G17" s="1">
        <v>5.858</v>
      </c>
      <c r="H17" s="1">
        <v>5.961</v>
      </c>
      <c r="I17" s="5">
        <f t="shared" si="0"/>
        <v>78.12741970996167</v>
      </c>
      <c r="J17" s="5">
        <f t="shared" si="1"/>
        <v>75.45082142757191</v>
      </c>
      <c r="K17">
        <v>6.041</v>
      </c>
      <c r="L17">
        <v>5.849</v>
      </c>
      <c r="M17" s="5">
        <f t="shared" si="2"/>
        <v>73.4656870504205</v>
      </c>
      <c r="N17" s="5">
        <f t="shared" si="3"/>
        <v>78.36803785049862</v>
      </c>
    </row>
    <row r="18" spans="1:14" ht="10.5" customHeight="1">
      <c r="A18" s="3">
        <v>12</v>
      </c>
      <c r="B18" s="4">
        <v>3</v>
      </c>
      <c r="C18" s="4">
        <v>4</v>
      </c>
      <c r="D18" s="8">
        <v>1</v>
      </c>
      <c r="E18" s="8">
        <v>4</v>
      </c>
      <c r="F18" s="1"/>
      <c r="G18" s="1">
        <v>5.922</v>
      </c>
      <c r="H18" s="1">
        <v>5.816</v>
      </c>
      <c r="I18" s="5">
        <f t="shared" si="0"/>
        <v>76.4478735683632</v>
      </c>
      <c r="J18" s="5">
        <f t="shared" si="1"/>
        <v>79.25988177989869</v>
      </c>
      <c r="K18">
        <v>5.924</v>
      </c>
      <c r="L18">
        <v>5.918</v>
      </c>
      <c r="M18" s="5">
        <f t="shared" si="2"/>
        <v>76.39626319105349</v>
      </c>
      <c r="N18" s="5">
        <f t="shared" si="3"/>
        <v>76.55125134366695</v>
      </c>
    </row>
    <row r="19" spans="1:14" ht="10.5" customHeight="1">
      <c r="A19" s="3">
        <v>13</v>
      </c>
      <c r="B19" s="4">
        <v>1</v>
      </c>
      <c r="C19" s="4">
        <v>4</v>
      </c>
      <c r="D19" s="8">
        <v>1</v>
      </c>
      <c r="E19" s="8">
        <v>1</v>
      </c>
      <c r="F19" s="1"/>
      <c r="G19" s="1">
        <v>5.918</v>
      </c>
      <c r="H19" s="1">
        <v>5.89</v>
      </c>
      <c r="I19" s="5">
        <f t="shared" si="0"/>
        <v>76.55125134366695</v>
      </c>
      <c r="J19" s="5">
        <f t="shared" si="1"/>
        <v>77.28080305498591</v>
      </c>
      <c r="K19">
        <v>5.935</v>
      </c>
      <c r="L19">
        <v>5.924</v>
      </c>
      <c r="M19" s="5">
        <f t="shared" si="2"/>
        <v>76.113338126357</v>
      </c>
      <c r="N19" s="5">
        <f t="shared" si="3"/>
        <v>76.39626319105349</v>
      </c>
    </row>
    <row r="20" spans="1:14" ht="10.5" customHeight="1">
      <c r="A20" s="3">
        <v>14</v>
      </c>
      <c r="B20" s="4">
        <v>2</v>
      </c>
      <c r="C20" s="4">
        <v>1</v>
      </c>
      <c r="D20" s="8">
        <v>2</v>
      </c>
      <c r="E20" s="8">
        <v>1</v>
      </c>
      <c r="F20" s="1"/>
      <c r="G20" s="1">
        <v>5.871</v>
      </c>
      <c r="H20" s="1">
        <v>5.874</v>
      </c>
      <c r="I20" s="5">
        <f t="shared" si="0"/>
        <v>77.78181181160801</v>
      </c>
      <c r="J20" s="5">
        <f t="shared" si="1"/>
        <v>77.70238183280848</v>
      </c>
      <c r="K20">
        <v>5.927</v>
      </c>
      <c r="L20">
        <v>5.877</v>
      </c>
      <c r="M20" s="5">
        <f t="shared" si="2"/>
        <v>76.31894556437092</v>
      </c>
      <c r="N20" s="5">
        <f t="shared" si="3"/>
        <v>77.62307346151889</v>
      </c>
    </row>
    <row r="21" spans="1:14" ht="10.5" customHeight="1">
      <c r="A21" s="3">
        <v>15</v>
      </c>
      <c r="B21" s="4">
        <v>3</v>
      </c>
      <c r="C21" s="4">
        <v>6</v>
      </c>
      <c r="D21" s="8">
        <v>1</v>
      </c>
      <c r="E21" s="8">
        <v>2</v>
      </c>
      <c r="F21" s="1"/>
      <c r="G21" s="1">
        <v>5.862</v>
      </c>
      <c r="H21" s="1">
        <v>5.895</v>
      </c>
      <c r="I21" s="5">
        <f t="shared" si="0"/>
        <v>78.02083388374665</v>
      </c>
      <c r="J21" s="5">
        <f t="shared" si="1"/>
        <v>77.14976314119876</v>
      </c>
      <c r="K21">
        <v>5.949</v>
      </c>
      <c r="L21">
        <v>5.863</v>
      </c>
      <c r="M21" s="5">
        <f t="shared" si="2"/>
        <v>75.75551903353879</v>
      </c>
      <c r="N21" s="5">
        <f t="shared" si="3"/>
        <v>77.99422150775402</v>
      </c>
    </row>
    <row r="22" spans="1:14" ht="10.5" customHeight="1">
      <c r="A22" s="3">
        <v>16</v>
      </c>
      <c r="B22" s="4">
        <v>3</v>
      </c>
      <c r="C22" s="6">
        <v>1</v>
      </c>
      <c r="D22" s="8">
        <v>1</v>
      </c>
      <c r="E22" s="8">
        <v>1</v>
      </c>
      <c r="F22" s="1"/>
      <c r="G22" s="1">
        <v>5.893</v>
      </c>
      <c r="H22" s="1">
        <v>5.914</v>
      </c>
      <c r="I22" s="5">
        <f t="shared" si="0"/>
        <v>77.20213908208108</v>
      </c>
      <c r="J22" s="5">
        <f t="shared" si="1"/>
        <v>76.65483895204152</v>
      </c>
      <c r="K22">
        <v>5.954</v>
      </c>
      <c r="L22">
        <v>5.913</v>
      </c>
      <c r="M22" s="5">
        <f t="shared" si="2"/>
        <v>75.62833779341871</v>
      </c>
      <c r="N22" s="5">
        <f t="shared" si="3"/>
        <v>76.68076870710414</v>
      </c>
    </row>
    <row r="23" spans="1:14" ht="10.5" customHeight="1">
      <c r="A23" s="3">
        <v>17</v>
      </c>
      <c r="B23" s="4">
        <v>1</v>
      </c>
      <c r="C23" s="4">
        <v>4</v>
      </c>
      <c r="D23" s="8">
        <v>1</v>
      </c>
      <c r="E23" s="8">
        <v>6</v>
      </c>
      <c r="F23" s="1"/>
      <c r="G23" s="1">
        <v>5.865</v>
      </c>
      <c r="H23" s="1">
        <v>5.93</v>
      </c>
      <c r="I23" s="5">
        <f t="shared" si="0"/>
        <v>77.94103758737192</v>
      </c>
      <c r="J23" s="5">
        <f t="shared" si="1"/>
        <v>76.24174525347371</v>
      </c>
      <c r="K23">
        <v>5.969</v>
      </c>
      <c r="L23">
        <v>5.863</v>
      </c>
      <c r="M23" s="5">
        <f t="shared" si="2"/>
        <v>75.24870982524234</v>
      </c>
      <c r="N23" s="5">
        <f t="shared" si="3"/>
        <v>77.99422150775402</v>
      </c>
    </row>
    <row r="24" spans="1:14" ht="10.5" customHeight="1">
      <c r="A24" s="3">
        <v>18</v>
      </c>
      <c r="B24" s="4">
        <v>3</v>
      </c>
      <c r="C24" s="4">
        <v>2</v>
      </c>
      <c r="D24" s="8">
        <v>1</v>
      </c>
      <c r="E24" s="8">
        <v>1</v>
      </c>
      <c r="F24" s="1"/>
      <c r="G24" s="1">
        <v>5.849</v>
      </c>
      <c r="H24" s="1">
        <v>5.863</v>
      </c>
      <c r="I24" s="5">
        <f t="shared" si="0"/>
        <v>78.36803785049862</v>
      </c>
      <c r="J24" s="5">
        <f t="shared" si="1"/>
        <v>77.99422150775402</v>
      </c>
      <c r="K24">
        <v>5.893</v>
      </c>
      <c r="L24">
        <v>5.861</v>
      </c>
      <c r="M24" s="5">
        <f t="shared" si="2"/>
        <v>77.20213908208108</v>
      </c>
      <c r="N24" s="5">
        <f t="shared" si="3"/>
        <v>78.04745988266002</v>
      </c>
    </row>
    <row r="25" spans="1:14" ht="10.5" customHeight="1">
      <c r="A25" s="3">
        <v>19</v>
      </c>
      <c r="B25" s="4">
        <v>2</v>
      </c>
      <c r="C25" s="4">
        <v>3</v>
      </c>
      <c r="D25" s="8">
        <v>1</v>
      </c>
      <c r="E25" s="8">
        <v>2</v>
      </c>
      <c r="F25" s="1"/>
      <c r="G25" s="1">
        <v>5.872</v>
      </c>
      <c r="H25" s="1">
        <v>5.83</v>
      </c>
      <c r="I25" s="5">
        <f t="shared" si="0"/>
        <v>77.75532162472079</v>
      </c>
      <c r="J25" s="5">
        <f t="shared" si="1"/>
        <v>78.87967388364662</v>
      </c>
      <c r="K25">
        <v>5.928</v>
      </c>
      <c r="L25">
        <v>5.894</v>
      </c>
      <c r="M25" s="5">
        <f t="shared" si="2"/>
        <v>76.29319910404489</v>
      </c>
      <c r="N25" s="5">
        <f t="shared" si="3"/>
        <v>77.17594444690367</v>
      </c>
    </row>
    <row r="26" spans="1:14" ht="10.5" customHeight="1">
      <c r="A26" s="3">
        <v>20</v>
      </c>
      <c r="B26" s="4">
        <v>5</v>
      </c>
      <c r="C26" s="4">
        <v>2</v>
      </c>
      <c r="D26" s="8">
        <v>2</v>
      </c>
      <c r="E26" s="8">
        <v>1</v>
      </c>
      <c r="F26" s="1"/>
      <c r="G26" s="1">
        <v>5.915</v>
      </c>
      <c r="H26" s="1">
        <v>5.856</v>
      </c>
      <c r="I26" s="5">
        <f t="shared" si="0"/>
        <v>76.62892234705315</v>
      </c>
      <c r="J26" s="5">
        <f t="shared" si="1"/>
        <v>78.18079454680655</v>
      </c>
      <c r="K26">
        <v>5.958</v>
      </c>
      <c r="L26">
        <v>5.902</v>
      </c>
      <c r="M26" s="5">
        <f t="shared" si="2"/>
        <v>75.52682325748395</v>
      </c>
      <c r="N26" s="5">
        <f t="shared" si="3"/>
        <v>76.96686646790486</v>
      </c>
    </row>
    <row r="27" spans="1:14" ht="10.5" customHeight="1">
      <c r="A27" s="3">
        <v>21</v>
      </c>
      <c r="B27" s="4">
        <v>1</v>
      </c>
      <c r="C27" s="4">
        <v>19</v>
      </c>
      <c r="D27" s="8">
        <v>1</v>
      </c>
      <c r="E27" s="8">
        <v>16</v>
      </c>
      <c r="F27" s="1"/>
      <c r="G27" s="1">
        <v>5.93</v>
      </c>
      <c r="H27" s="1">
        <v>5.827</v>
      </c>
      <c r="I27" s="5">
        <f t="shared" si="0"/>
        <v>76.24174525347371</v>
      </c>
      <c r="J27" s="5">
        <f t="shared" si="1"/>
        <v>78.9609163541538</v>
      </c>
      <c r="K27">
        <v>5.862</v>
      </c>
      <c r="L27">
        <v>5.937</v>
      </c>
      <c r="M27" s="5">
        <f t="shared" si="2"/>
        <v>78.02083388374665</v>
      </c>
      <c r="N27" s="5">
        <f t="shared" si="3"/>
        <v>76.06206609135059</v>
      </c>
    </row>
    <row r="28" spans="1:14" ht="10.5" customHeight="1">
      <c r="A28" s="3">
        <v>22</v>
      </c>
      <c r="B28" s="4">
        <v>3.2</v>
      </c>
      <c r="C28" s="4">
        <v>1</v>
      </c>
      <c r="D28" s="8">
        <v>1</v>
      </c>
      <c r="E28" s="8">
        <v>1</v>
      </c>
      <c r="F28" s="1"/>
      <c r="G28" s="1">
        <v>5.813</v>
      </c>
      <c r="H28" s="1">
        <v>5.84</v>
      </c>
      <c r="I28" s="5">
        <f t="shared" si="0"/>
        <v>79.3417125050151</v>
      </c>
      <c r="J28" s="5">
        <f t="shared" si="1"/>
        <v>78.60976929489223</v>
      </c>
      <c r="K28">
        <v>5.874</v>
      </c>
      <c r="L28">
        <v>5.812</v>
      </c>
      <c r="M28" s="5">
        <f t="shared" si="2"/>
        <v>77.70238183280848</v>
      </c>
      <c r="N28" s="5">
        <f t="shared" si="3"/>
        <v>79.36901757665503</v>
      </c>
    </row>
    <row r="29" spans="1:14" ht="10.5" customHeight="1">
      <c r="A29" s="3">
        <v>23</v>
      </c>
      <c r="B29" s="4">
        <v>2</v>
      </c>
      <c r="C29" s="4">
        <v>1</v>
      </c>
      <c r="D29" s="8">
        <v>1</v>
      </c>
      <c r="E29" s="8">
        <v>1</v>
      </c>
      <c r="F29" s="1"/>
      <c r="G29" s="1">
        <v>5.937</v>
      </c>
      <c r="H29" s="1">
        <v>5.812</v>
      </c>
      <c r="I29" s="5">
        <f t="shared" si="0"/>
        <v>76.06206609135059</v>
      </c>
      <c r="J29" s="5">
        <f t="shared" si="1"/>
        <v>79.36901757665503</v>
      </c>
      <c r="K29">
        <v>5.852</v>
      </c>
      <c r="L29">
        <v>5.921</v>
      </c>
      <c r="M29" s="5">
        <f t="shared" si="2"/>
        <v>78.2877084413913</v>
      </c>
      <c r="N29" s="5">
        <f t="shared" si="3"/>
        <v>76.47369837134374</v>
      </c>
    </row>
    <row r="30" spans="1:14" ht="10.5" customHeight="1">
      <c r="A30" s="3">
        <v>24</v>
      </c>
      <c r="B30" s="4">
        <v>1</v>
      </c>
      <c r="C30" s="4">
        <v>2</v>
      </c>
      <c r="D30" s="8">
        <v>1</v>
      </c>
      <c r="E30" s="8">
        <v>1</v>
      </c>
      <c r="F30" s="1"/>
      <c r="G30" s="1">
        <v>5.874</v>
      </c>
      <c r="H30" s="1">
        <v>5.782</v>
      </c>
      <c r="I30" s="5">
        <f t="shared" si="0"/>
        <v>77.70238183280848</v>
      </c>
      <c r="J30" s="5">
        <f t="shared" si="1"/>
        <v>80.19476909469866</v>
      </c>
      <c r="K30">
        <v>5.886</v>
      </c>
      <c r="L30">
        <v>5.854</v>
      </c>
      <c r="M30" s="5">
        <f t="shared" si="2"/>
        <v>77.38587551471724</v>
      </c>
      <c r="N30" s="5">
        <f t="shared" si="3"/>
        <v>78.23422409901256</v>
      </c>
    </row>
    <row r="31" spans="1:14" ht="10.5" customHeight="1">
      <c r="A31" s="3">
        <v>25</v>
      </c>
      <c r="B31" s="4">
        <v>4</v>
      </c>
      <c r="C31" s="4">
        <v>2</v>
      </c>
      <c r="D31" s="8">
        <v>1</v>
      </c>
      <c r="E31" s="8">
        <v>1</v>
      </c>
      <c r="F31" s="1"/>
      <c r="G31" s="1">
        <v>5.91</v>
      </c>
      <c r="H31" s="1">
        <v>5.921</v>
      </c>
      <c r="I31" s="5">
        <f t="shared" si="0"/>
        <v>76.75863696175506</v>
      </c>
      <c r="J31" s="5">
        <f t="shared" si="1"/>
        <v>76.47369837134374</v>
      </c>
      <c r="K31">
        <v>5.993</v>
      </c>
      <c r="L31">
        <v>5.906</v>
      </c>
      <c r="M31" s="5">
        <f t="shared" si="2"/>
        <v>74.6472237985831</v>
      </c>
      <c r="N31" s="5">
        <f t="shared" si="3"/>
        <v>76.86264594300081</v>
      </c>
    </row>
    <row r="32" spans="1:14" ht="10.5" customHeight="1">
      <c r="A32" s="3">
        <v>26</v>
      </c>
      <c r="B32" s="4">
        <v>4</v>
      </c>
      <c r="C32" s="4">
        <v>2</v>
      </c>
      <c r="D32" s="8">
        <v>1</v>
      </c>
      <c r="E32" s="8">
        <v>1</v>
      </c>
      <c r="F32" s="1"/>
      <c r="G32" s="1">
        <v>5.875</v>
      </c>
      <c r="H32" s="1">
        <v>5.912</v>
      </c>
      <c r="I32" s="5">
        <f t="shared" si="0"/>
        <v>77.67593220936537</v>
      </c>
      <c r="J32" s="5">
        <f t="shared" si="1"/>
        <v>76.70671162113904</v>
      </c>
      <c r="K32">
        <v>6.001</v>
      </c>
      <c r="L32">
        <v>5.877</v>
      </c>
      <c r="M32" s="5">
        <f t="shared" si="2"/>
        <v>74.44833036808691</v>
      </c>
      <c r="N32" s="5">
        <f t="shared" si="3"/>
        <v>77.62307346151889</v>
      </c>
    </row>
    <row r="33" spans="1:14" ht="10.5" customHeight="1">
      <c r="A33" s="3">
        <v>27</v>
      </c>
      <c r="B33" s="4">
        <v>5</v>
      </c>
      <c r="C33" s="7">
        <v>753</v>
      </c>
      <c r="D33" s="8">
        <v>1</v>
      </c>
      <c r="E33" s="8">
        <v>1</v>
      </c>
      <c r="F33" s="1"/>
      <c r="G33" s="1">
        <v>5.827</v>
      </c>
      <c r="H33" s="1">
        <v>5.862</v>
      </c>
      <c r="I33" s="5">
        <f t="shared" si="0"/>
        <v>78.9609163541538</v>
      </c>
      <c r="J33" s="5">
        <f t="shared" si="1"/>
        <v>78.02083388374665</v>
      </c>
      <c r="K33">
        <v>5.874</v>
      </c>
      <c r="L33">
        <v>5.833</v>
      </c>
      <c r="M33" s="5">
        <f t="shared" si="2"/>
        <v>77.70238183280848</v>
      </c>
      <c r="N33" s="5">
        <f t="shared" si="3"/>
        <v>78.79855673359022</v>
      </c>
    </row>
    <row r="34" spans="1:14" ht="10.5" customHeight="1">
      <c r="A34" s="3">
        <v>28</v>
      </c>
      <c r="B34" s="4">
        <v>3</v>
      </c>
      <c r="C34" s="4">
        <v>1</v>
      </c>
      <c r="D34" s="8">
        <v>1</v>
      </c>
      <c r="E34" s="8">
        <v>2</v>
      </c>
      <c r="F34" s="1"/>
      <c r="G34" s="1">
        <v>5.845</v>
      </c>
      <c r="H34" s="1">
        <v>5.782</v>
      </c>
      <c r="I34" s="5">
        <f t="shared" si="0"/>
        <v>78.47533619542419</v>
      </c>
      <c r="J34" s="5">
        <f t="shared" si="1"/>
        <v>80.19476909469866</v>
      </c>
      <c r="K34">
        <v>5.864</v>
      </c>
      <c r="L34">
        <v>5.846</v>
      </c>
      <c r="M34" s="5">
        <f t="shared" si="2"/>
        <v>77.96762274539043</v>
      </c>
      <c r="N34" s="5">
        <f t="shared" si="3"/>
        <v>78.44849095960059</v>
      </c>
    </row>
    <row r="35" spans="1:14" ht="10.5" customHeight="1">
      <c r="A35" s="3">
        <v>29</v>
      </c>
      <c r="B35" s="4">
        <v>2</v>
      </c>
      <c r="C35" s="4">
        <v>2</v>
      </c>
      <c r="D35" s="8">
        <v>1</v>
      </c>
      <c r="E35" s="8">
        <v>2</v>
      </c>
      <c r="F35" s="1"/>
      <c r="G35" s="1">
        <v>5.847</v>
      </c>
      <c r="H35" s="1">
        <v>5.793</v>
      </c>
      <c r="I35" s="5">
        <f t="shared" si="0"/>
        <v>78.42165949645019</v>
      </c>
      <c r="J35" s="5">
        <f t="shared" si="1"/>
        <v>79.8905036243608</v>
      </c>
      <c r="K35">
        <v>5.847</v>
      </c>
      <c r="L35">
        <v>5.848</v>
      </c>
      <c r="M35" s="5">
        <f t="shared" si="2"/>
        <v>78.42165949645019</v>
      </c>
      <c r="N35" s="5">
        <f t="shared" si="3"/>
        <v>78.39484179655341</v>
      </c>
    </row>
    <row r="36" spans="1:14" ht="10.5" customHeight="1">
      <c r="A36" s="3">
        <v>30</v>
      </c>
      <c r="B36" s="4">
        <v>5</v>
      </c>
      <c r="C36" s="4">
        <v>1</v>
      </c>
      <c r="D36" s="8">
        <v>3</v>
      </c>
      <c r="E36" s="8">
        <v>1</v>
      </c>
      <c r="F36" s="1"/>
      <c r="G36" s="1">
        <v>5.897</v>
      </c>
      <c r="H36" s="1">
        <v>5.827</v>
      </c>
      <c r="I36" s="5">
        <f t="shared" si="0"/>
        <v>77.09744048204473</v>
      </c>
      <c r="J36" s="5">
        <f t="shared" si="1"/>
        <v>78.9609163541538</v>
      </c>
      <c r="K36">
        <v>5.878</v>
      </c>
      <c r="L36">
        <v>5.898</v>
      </c>
      <c r="M36" s="5">
        <f t="shared" si="2"/>
        <v>77.59666431874439</v>
      </c>
      <c r="N36" s="5">
        <f t="shared" si="3"/>
        <v>77.07129911053401</v>
      </c>
    </row>
    <row r="37" spans="1:14" ht="10.5" customHeight="1">
      <c r="A37" s="3">
        <v>31</v>
      </c>
      <c r="B37" s="4">
        <v>2</v>
      </c>
      <c r="C37" s="4">
        <v>2</v>
      </c>
      <c r="D37" s="8">
        <v>1</v>
      </c>
      <c r="E37" s="8">
        <v>1</v>
      </c>
      <c r="F37" s="1"/>
      <c r="G37" s="1">
        <v>5.852</v>
      </c>
      <c r="H37" s="1">
        <v>5.812</v>
      </c>
      <c r="I37" s="5">
        <f t="shared" si="0"/>
        <v>78.2877084413913</v>
      </c>
      <c r="J37" s="5">
        <f t="shared" si="1"/>
        <v>79.36901757665503</v>
      </c>
      <c r="K37">
        <v>5.892</v>
      </c>
      <c r="L37">
        <v>5.849</v>
      </c>
      <c r="M37" s="5">
        <f t="shared" si="2"/>
        <v>77.22834705578083</v>
      </c>
      <c r="N37" s="5">
        <f t="shared" si="3"/>
        <v>78.36803785049862</v>
      </c>
    </row>
    <row r="38" spans="1:14" ht="10.5" customHeight="1">
      <c r="A38" s="3">
        <v>32</v>
      </c>
      <c r="B38" s="4">
        <v>2</v>
      </c>
      <c r="C38" s="4">
        <v>2</v>
      </c>
      <c r="D38" s="8">
        <v>1</v>
      </c>
      <c r="E38" s="8">
        <v>1</v>
      </c>
      <c r="F38" s="1"/>
      <c r="G38" s="1">
        <v>5.883</v>
      </c>
      <c r="H38" s="1">
        <v>5.86</v>
      </c>
      <c r="I38" s="5">
        <f t="shared" si="0"/>
        <v>77.46482054964078</v>
      </c>
      <c r="J38" s="5">
        <f t="shared" si="1"/>
        <v>78.07409951379388</v>
      </c>
      <c r="K38">
        <v>5.885</v>
      </c>
      <c r="L38">
        <v>5.884</v>
      </c>
      <c r="M38" s="5">
        <f t="shared" si="2"/>
        <v>77.41217711211928</v>
      </c>
      <c r="N38" s="5">
        <f t="shared" si="3"/>
        <v>77.43849212072065</v>
      </c>
    </row>
    <row r="39" spans="1:14" ht="10.5" customHeight="1">
      <c r="A39" s="3">
        <v>33</v>
      </c>
      <c r="B39" s="4">
        <v>2</v>
      </c>
      <c r="C39" s="4">
        <v>2</v>
      </c>
      <c r="D39" s="8">
        <v>1</v>
      </c>
      <c r="E39" s="8">
        <v>1</v>
      </c>
      <c r="F39" s="1"/>
      <c r="G39" s="1">
        <v>5.845</v>
      </c>
      <c r="H39" s="1">
        <v>5.887</v>
      </c>
      <c r="I39" s="5">
        <f t="shared" si="0"/>
        <v>78.47533619542419</v>
      </c>
      <c r="J39" s="5">
        <f t="shared" si="1"/>
        <v>77.35958731940295</v>
      </c>
      <c r="K39">
        <v>5.903</v>
      </c>
      <c r="L39">
        <v>5.861</v>
      </c>
      <c r="M39" s="5">
        <f t="shared" si="2"/>
        <v>76.94079147309986</v>
      </c>
      <c r="N39" s="5">
        <f t="shared" si="3"/>
        <v>78.04745988266002</v>
      </c>
    </row>
    <row r="40" spans="1:14" ht="10.5" customHeight="1">
      <c r="A40" s="3">
        <v>34</v>
      </c>
      <c r="B40" s="4">
        <v>3</v>
      </c>
      <c r="C40" s="4">
        <v>1</v>
      </c>
      <c r="D40" s="8">
        <v>1</v>
      </c>
      <c r="E40" s="8">
        <v>1</v>
      </c>
      <c r="F40" s="1"/>
      <c r="G40" s="1">
        <v>5.835</v>
      </c>
      <c r="H40" s="1">
        <v>5.814</v>
      </c>
      <c r="I40" s="5">
        <f t="shared" si="0"/>
        <v>78.74454812877926</v>
      </c>
      <c r="J40" s="5">
        <f t="shared" si="1"/>
        <v>79.31442152146768</v>
      </c>
      <c r="K40">
        <v>5.937</v>
      </c>
      <c r="L40">
        <v>5.849</v>
      </c>
      <c r="M40" s="5">
        <f t="shared" si="2"/>
        <v>76.06206609135059</v>
      </c>
      <c r="N40" s="5">
        <f t="shared" si="3"/>
        <v>78.36803785049862</v>
      </c>
    </row>
    <row r="41" spans="1:14" ht="10.5" customHeight="1">
      <c r="A41" s="3">
        <v>35</v>
      </c>
      <c r="B41" s="4">
        <v>3</v>
      </c>
      <c r="C41" s="4">
        <v>1</v>
      </c>
      <c r="D41" s="8">
        <v>3</v>
      </c>
      <c r="E41" s="8">
        <v>1</v>
      </c>
      <c r="F41" s="1"/>
      <c r="G41" s="1">
        <v>5.822</v>
      </c>
      <c r="H41" s="18">
        <v>4.124</v>
      </c>
      <c r="I41" s="5">
        <f t="shared" si="0"/>
        <v>79.09659966336353</v>
      </c>
      <c r="J41" s="17">
        <f t="shared" si="1"/>
        <v>157.63944700604472</v>
      </c>
      <c r="K41">
        <v>5.898</v>
      </c>
      <c r="L41" s="19">
        <v>5.863</v>
      </c>
      <c r="M41" s="5">
        <f t="shared" si="2"/>
        <v>77.07129911053401</v>
      </c>
      <c r="N41" s="17">
        <f t="shared" si="3"/>
        <v>77.99422150775402</v>
      </c>
    </row>
    <row r="42" spans="1:14" ht="10.5" customHeight="1">
      <c r="A42" s="3">
        <v>36</v>
      </c>
      <c r="B42" s="4">
        <v>2</v>
      </c>
      <c r="C42" s="4">
        <v>1</v>
      </c>
      <c r="D42" s="8">
        <v>1</v>
      </c>
      <c r="E42" s="8">
        <v>1</v>
      </c>
      <c r="F42" s="1"/>
      <c r="G42" s="1">
        <v>5.814</v>
      </c>
      <c r="H42" s="1">
        <v>5.801</v>
      </c>
      <c r="I42" s="5">
        <f t="shared" si="0"/>
        <v>79.31442152146768</v>
      </c>
      <c r="J42" s="5">
        <f t="shared" si="1"/>
        <v>79.67030595851521</v>
      </c>
      <c r="K42">
        <v>5.959</v>
      </c>
      <c r="L42">
        <v>5.815</v>
      </c>
      <c r="M42" s="5">
        <f t="shared" si="2"/>
        <v>75.50147655969866</v>
      </c>
      <c r="N42" s="5">
        <f t="shared" si="3"/>
        <v>79.28714461632276</v>
      </c>
    </row>
    <row r="43" spans="1:14" ht="10.5" customHeight="1">
      <c r="A43" s="3">
        <v>37</v>
      </c>
      <c r="B43" s="4">
        <v>1</v>
      </c>
      <c r="C43" s="4">
        <v>1</v>
      </c>
      <c r="D43" s="8">
        <v>1</v>
      </c>
      <c r="E43" s="8">
        <v>1</v>
      </c>
      <c r="F43" s="1"/>
      <c r="G43" s="1">
        <v>5.822</v>
      </c>
      <c r="H43" s="1">
        <v>5.814</v>
      </c>
      <c r="I43" s="5">
        <f t="shared" si="0"/>
        <v>79.09659966336353</v>
      </c>
      <c r="J43" s="5">
        <f t="shared" si="1"/>
        <v>79.31442152146768</v>
      </c>
      <c r="K43">
        <v>5.945</v>
      </c>
      <c r="L43">
        <v>5.818</v>
      </c>
      <c r="M43" s="5">
        <f t="shared" si="2"/>
        <v>75.85749515396253</v>
      </c>
      <c r="N43" s="5">
        <f t="shared" si="3"/>
        <v>79.2053982745278</v>
      </c>
    </row>
    <row r="44" spans="1:14" ht="10.5" customHeight="1">
      <c r="A44" s="3">
        <v>38</v>
      </c>
      <c r="B44" s="6">
        <v>4</v>
      </c>
      <c r="C44" s="4">
        <v>1</v>
      </c>
      <c r="D44" s="8">
        <v>1</v>
      </c>
      <c r="E44" s="8">
        <v>1</v>
      </c>
      <c r="F44" s="1"/>
      <c r="G44" s="1">
        <v>5.903</v>
      </c>
      <c r="H44" s="1">
        <v>5.816</v>
      </c>
      <c r="I44" s="5">
        <f t="shared" si="0"/>
        <v>76.94079147309986</v>
      </c>
      <c r="J44" s="5">
        <f t="shared" si="1"/>
        <v>79.25988177989869</v>
      </c>
      <c r="K44">
        <v>5.878</v>
      </c>
      <c r="L44">
        <v>5.876</v>
      </c>
      <c r="M44" s="5">
        <f t="shared" si="2"/>
        <v>77.59666431874439</v>
      </c>
      <c r="N44" s="5">
        <f t="shared" si="3"/>
        <v>77.6494960886653</v>
      </c>
    </row>
    <row r="45" spans="1:14" ht="10.5" customHeight="1">
      <c r="A45" s="3">
        <v>39</v>
      </c>
      <c r="B45" s="4">
        <v>1</v>
      </c>
      <c r="C45" s="4">
        <v>2</v>
      </c>
      <c r="D45" s="8">
        <v>1</v>
      </c>
      <c r="E45" s="8">
        <v>1</v>
      </c>
      <c r="F45" s="1"/>
      <c r="G45" s="1">
        <v>5.917</v>
      </c>
      <c r="H45" s="1">
        <v>5.827</v>
      </c>
      <c r="I45" s="5">
        <f t="shared" si="0"/>
        <v>76.57712855174506</v>
      </c>
      <c r="J45" s="5">
        <f t="shared" si="1"/>
        <v>78.9609163541538</v>
      </c>
      <c r="K45">
        <v>5.872</v>
      </c>
      <c r="L45">
        <v>5.924</v>
      </c>
      <c r="M45" s="5">
        <f t="shared" si="2"/>
        <v>77.75532162472079</v>
      </c>
      <c r="N45" s="5">
        <f t="shared" si="3"/>
        <v>76.39626319105349</v>
      </c>
    </row>
    <row r="46" spans="1:14" ht="10.5" customHeight="1">
      <c r="A46" s="3">
        <v>40</v>
      </c>
      <c r="B46" s="4">
        <v>2</v>
      </c>
      <c r="C46" s="4">
        <v>2</v>
      </c>
      <c r="D46" s="8">
        <v>1</v>
      </c>
      <c r="E46" s="8">
        <v>1</v>
      </c>
      <c r="F46" s="1"/>
      <c r="G46" s="1">
        <v>5.935</v>
      </c>
      <c r="H46" s="1">
        <v>5.873</v>
      </c>
      <c r="I46" s="5">
        <f t="shared" si="0"/>
        <v>76.113338126357</v>
      </c>
      <c r="J46" s="5">
        <f t="shared" si="1"/>
        <v>77.72884496819192</v>
      </c>
      <c r="K46">
        <v>5.961</v>
      </c>
      <c r="L46">
        <v>5.933</v>
      </c>
      <c r="M46" s="5">
        <f t="shared" si="2"/>
        <v>75.45082142757191</v>
      </c>
      <c r="N46" s="5">
        <f t="shared" si="3"/>
        <v>76.16466202114059</v>
      </c>
    </row>
    <row r="47" spans="1:14" ht="10.5" customHeight="1">
      <c r="A47" s="3">
        <v>41</v>
      </c>
      <c r="B47" s="4">
        <v>3</v>
      </c>
      <c r="C47" s="4">
        <v>1</v>
      </c>
      <c r="D47" s="8">
        <v>1</v>
      </c>
      <c r="E47" s="8">
        <v>1</v>
      </c>
      <c r="F47" s="1"/>
      <c r="G47" s="1">
        <v>5.828</v>
      </c>
      <c r="H47" s="1">
        <v>5.785</v>
      </c>
      <c r="I47" s="5">
        <f t="shared" si="0"/>
        <v>78.93382159022723</v>
      </c>
      <c r="J47" s="5">
        <f t="shared" si="1"/>
        <v>80.11161544703283</v>
      </c>
      <c r="K47">
        <v>5.985</v>
      </c>
      <c r="L47">
        <v>5.823</v>
      </c>
      <c r="M47" s="5">
        <f t="shared" si="2"/>
        <v>74.84691532964621</v>
      </c>
      <c r="N47" s="5">
        <f t="shared" si="3"/>
        <v>79.06943503759545</v>
      </c>
    </row>
    <row r="48" spans="1:14" ht="10.5" customHeight="1">
      <c r="A48" s="3">
        <v>42</v>
      </c>
      <c r="B48" s="4">
        <v>2</v>
      </c>
      <c r="C48" s="4">
        <v>5</v>
      </c>
      <c r="D48" s="8">
        <v>1</v>
      </c>
      <c r="E48" s="8">
        <v>1</v>
      </c>
      <c r="F48" s="1"/>
      <c r="G48" s="1">
        <v>5.839</v>
      </c>
      <c r="H48" s="1">
        <v>5.929</v>
      </c>
      <c r="I48" s="5">
        <f t="shared" si="0"/>
        <v>78.63669736501932</v>
      </c>
      <c r="J48" s="5">
        <f t="shared" si="1"/>
        <v>76.26746567000781</v>
      </c>
      <c r="K48">
        <v>5.896</v>
      </c>
      <c r="L48">
        <v>5.851</v>
      </c>
      <c r="M48" s="5">
        <f t="shared" si="2"/>
        <v>77.12359515592398</v>
      </c>
      <c r="N48" s="5">
        <f t="shared" si="3"/>
        <v>78.31447118230908</v>
      </c>
    </row>
    <row r="49" spans="1:14" ht="10.5" customHeight="1">
      <c r="A49" s="3">
        <v>43</v>
      </c>
      <c r="B49" s="4">
        <v>1</v>
      </c>
      <c r="C49" s="4">
        <v>2</v>
      </c>
      <c r="D49" s="8">
        <v>1</v>
      </c>
      <c r="E49" s="8">
        <v>2</v>
      </c>
      <c r="F49" s="1"/>
      <c r="G49" s="1">
        <v>5.862</v>
      </c>
      <c r="H49" s="1">
        <v>5.819</v>
      </c>
      <c r="I49" s="5">
        <f t="shared" si="0"/>
        <v>78.02083388374665</v>
      </c>
      <c r="J49" s="5">
        <f t="shared" si="1"/>
        <v>79.1781775862591</v>
      </c>
      <c r="K49">
        <v>5.912</v>
      </c>
      <c r="L49">
        <v>5.838</v>
      </c>
      <c r="M49" s="5">
        <f t="shared" si="2"/>
        <v>76.70671162113904</v>
      </c>
      <c r="N49" s="5">
        <f t="shared" si="3"/>
        <v>78.66363927398315</v>
      </c>
    </row>
    <row r="50" spans="1:14" ht="10.5" customHeight="1">
      <c r="A50" s="3">
        <v>44</v>
      </c>
      <c r="B50" s="4">
        <v>5</v>
      </c>
      <c r="C50" s="4">
        <v>1</v>
      </c>
      <c r="D50" s="8">
        <v>1</v>
      </c>
      <c r="E50" s="8">
        <v>1</v>
      </c>
      <c r="F50" s="1"/>
      <c r="G50" s="1">
        <v>5.804</v>
      </c>
      <c r="H50" s="1">
        <v>5.848</v>
      </c>
      <c r="I50" s="5">
        <f t="shared" si="0"/>
        <v>79.58796648666561</v>
      </c>
      <c r="J50" s="5">
        <f t="shared" si="1"/>
        <v>78.39484179655341</v>
      </c>
      <c r="K50">
        <v>5.932</v>
      </c>
      <c r="L50">
        <v>5.805</v>
      </c>
      <c r="M50" s="5">
        <f t="shared" si="2"/>
        <v>76.19034343780754</v>
      </c>
      <c r="N50" s="5">
        <f t="shared" si="3"/>
        <v>79.5605483604418</v>
      </c>
    </row>
    <row r="51" spans="1:14" ht="10.5" customHeight="1">
      <c r="A51" s="3">
        <v>45</v>
      </c>
      <c r="B51" s="4">
        <v>2</v>
      </c>
      <c r="C51" s="4">
        <v>2</v>
      </c>
      <c r="D51" s="8">
        <v>1</v>
      </c>
      <c r="E51" s="8">
        <v>1</v>
      </c>
      <c r="F51" s="1"/>
      <c r="G51" s="1">
        <v>5.886</v>
      </c>
      <c r="H51" s="1">
        <v>5.925</v>
      </c>
      <c r="I51" s="5">
        <f t="shared" si="0"/>
        <v>77.38587551471724</v>
      </c>
      <c r="J51" s="5">
        <f t="shared" si="1"/>
        <v>76.37047759907072</v>
      </c>
      <c r="K51">
        <v>5.959</v>
      </c>
      <c r="L51">
        <v>5.89</v>
      </c>
      <c r="M51" s="5">
        <f t="shared" si="2"/>
        <v>75.50147655969866</v>
      </c>
      <c r="N51" s="5">
        <f t="shared" si="3"/>
        <v>77.28080305498591</v>
      </c>
    </row>
    <row r="52" spans="1:14" ht="10.5" customHeight="1">
      <c r="A52" s="3">
        <v>46</v>
      </c>
      <c r="B52" s="4">
        <v>2</v>
      </c>
      <c r="C52" s="4">
        <v>1</v>
      </c>
      <c r="D52" s="8">
        <v>1</v>
      </c>
      <c r="E52" s="8">
        <v>1</v>
      </c>
      <c r="F52" s="1"/>
      <c r="G52" s="1">
        <v>5.894</v>
      </c>
      <c r="H52" s="1">
        <v>5.851</v>
      </c>
      <c r="I52" s="5">
        <f t="shared" si="0"/>
        <v>77.17594444690367</v>
      </c>
      <c r="J52" s="5">
        <f t="shared" si="1"/>
        <v>78.31447118230908</v>
      </c>
      <c r="K52">
        <v>5.949</v>
      </c>
      <c r="L52">
        <v>5.904</v>
      </c>
      <c r="M52" s="5">
        <f t="shared" si="2"/>
        <v>75.75551903353879</v>
      </c>
      <c r="N52" s="5">
        <f t="shared" si="3"/>
        <v>76.91472972666196</v>
      </c>
    </row>
    <row r="53" spans="1:14" ht="10.5" customHeight="1">
      <c r="A53" s="3">
        <v>47</v>
      </c>
      <c r="B53" s="4">
        <v>2</v>
      </c>
      <c r="C53" s="4">
        <v>1</v>
      </c>
      <c r="D53" s="8">
        <v>1</v>
      </c>
      <c r="E53" s="8">
        <v>2</v>
      </c>
      <c r="F53" s="1"/>
      <c r="G53" s="1">
        <v>5.854</v>
      </c>
      <c r="H53" s="1">
        <v>5.824</v>
      </c>
      <c r="I53" s="5">
        <f t="shared" si="0"/>
        <v>78.23422409901256</v>
      </c>
      <c r="J53" s="5">
        <f t="shared" si="1"/>
        <v>79.04228440339345</v>
      </c>
      <c r="K53">
        <v>5.955</v>
      </c>
      <c r="L53">
        <v>5.842</v>
      </c>
      <c r="M53" s="5">
        <f t="shared" si="2"/>
        <v>75.60293998055319</v>
      </c>
      <c r="N53" s="5">
        <f t="shared" si="3"/>
        <v>78.5559546332516</v>
      </c>
    </row>
    <row r="54" spans="1:14" ht="10.5" customHeight="1">
      <c r="A54" s="3">
        <v>48</v>
      </c>
      <c r="B54" s="4">
        <v>8</v>
      </c>
      <c r="C54" s="4">
        <v>1</v>
      </c>
      <c r="D54" s="8">
        <v>2</v>
      </c>
      <c r="E54" s="8">
        <v>2</v>
      </c>
      <c r="F54" s="1"/>
      <c r="G54" s="1">
        <v>5.906</v>
      </c>
      <c r="H54" s="1">
        <v>5.847</v>
      </c>
      <c r="I54" s="5">
        <f t="shared" si="0"/>
        <v>76.86264594300081</v>
      </c>
      <c r="J54" s="5">
        <f t="shared" si="1"/>
        <v>78.42165949645019</v>
      </c>
      <c r="K54">
        <v>5.984</v>
      </c>
      <c r="L54">
        <v>5.897</v>
      </c>
      <c r="M54" s="5">
        <f t="shared" si="2"/>
        <v>74.87193310011739</v>
      </c>
      <c r="N54" s="5">
        <f t="shared" si="3"/>
        <v>77.09744048204473</v>
      </c>
    </row>
    <row r="55" spans="1:14" ht="10.5" customHeight="1">
      <c r="A55" s="3">
        <v>49</v>
      </c>
      <c r="B55" s="7">
        <v>48</v>
      </c>
      <c r="C55" s="4">
        <v>2</v>
      </c>
      <c r="D55" s="8">
        <v>2</v>
      </c>
      <c r="E55" s="8">
        <v>1</v>
      </c>
      <c r="F55" s="1"/>
      <c r="G55" s="1">
        <v>5.84</v>
      </c>
      <c r="H55" s="1">
        <v>5.825</v>
      </c>
      <c r="I55" s="5">
        <f t="shared" si="0"/>
        <v>78.60976929489223</v>
      </c>
      <c r="J55" s="5">
        <f t="shared" si="1"/>
        <v>79.01514775115038</v>
      </c>
      <c r="K55">
        <v>5.936</v>
      </c>
      <c r="L55">
        <v>5.872</v>
      </c>
      <c r="M55" s="5">
        <f t="shared" si="2"/>
        <v>76.08769563074969</v>
      </c>
      <c r="N55" s="5">
        <f t="shared" si="3"/>
        <v>77.75532162472079</v>
      </c>
    </row>
    <row r="56" spans="1:14" ht="10.5" customHeight="1">
      <c r="A56" s="3">
        <v>50</v>
      </c>
      <c r="B56" s="4">
        <v>1</v>
      </c>
      <c r="C56" s="4">
        <v>2</v>
      </c>
      <c r="D56" s="8">
        <v>1</v>
      </c>
      <c r="E56" s="8">
        <v>1</v>
      </c>
      <c r="F56" s="1"/>
      <c r="G56" s="1">
        <v>5.897</v>
      </c>
      <c r="H56" s="1">
        <v>5.88</v>
      </c>
      <c r="I56" s="5">
        <f t="shared" si="0"/>
        <v>77.09744048204473</v>
      </c>
      <c r="J56" s="5">
        <f t="shared" si="1"/>
        <v>77.54388644962391</v>
      </c>
      <c r="K56">
        <v>5.878</v>
      </c>
      <c r="L56">
        <v>5.892</v>
      </c>
      <c r="M56" s="5">
        <f t="shared" si="2"/>
        <v>77.59666431874439</v>
      </c>
      <c r="N56" s="5">
        <f t="shared" si="3"/>
        <v>77.22834705578083</v>
      </c>
    </row>
    <row r="57" spans="1:14" ht="10.5" customHeight="1">
      <c r="A57" s="3">
        <v>51</v>
      </c>
      <c r="B57" s="4">
        <v>5</v>
      </c>
      <c r="C57" s="4">
        <v>2</v>
      </c>
      <c r="D57" s="8">
        <v>2</v>
      </c>
      <c r="E57" s="8">
        <v>1</v>
      </c>
      <c r="F57" s="1"/>
      <c r="G57" s="1">
        <v>5.892</v>
      </c>
      <c r="H57" s="1">
        <v>5.856</v>
      </c>
      <c r="I57" s="5">
        <f t="shared" si="0"/>
        <v>77.22834705578083</v>
      </c>
      <c r="J57" s="5">
        <f t="shared" si="1"/>
        <v>78.18079454680655</v>
      </c>
      <c r="K57">
        <v>5.963</v>
      </c>
      <c r="L57">
        <v>5.895</v>
      </c>
      <c r="M57" s="5">
        <f t="shared" si="2"/>
        <v>75.40021725634078</v>
      </c>
      <c r="N57" s="5">
        <f t="shared" si="3"/>
        <v>77.14976314119876</v>
      </c>
    </row>
    <row r="58" spans="1:14" ht="10.5" customHeight="1">
      <c r="A58" s="3">
        <v>52</v>
      </c>
      <c r="B58" s="4">
        <v>2</v>
      </c>
      <c r="C58" s="4">
        <v>1</v>
      </c>
      <c r="D58" s="8">
        <v>1</v>
      </c>
      <c r="E58" s="8">
        <v>1</v>
      </c>
      <c r="F58" s="1"/>
      <c r="G58" s="1">
        <v>5.903</v>
      </c>
      <c r="H58" s="1">
        <v>5.871</v>
      </c>
      <c r="I58" s="5">
        <f t="shared" si="0"/>
        <v>76.94079147309986</v>
      </c>
      <c r="J58" s="5">
        <f t="shared" si="1"/>
        <v>77.78181181160801</v>
      </c>
      <c r="K58">
        <v>5.856</v>
      </c>
      <c r="L58">
        <v>5.905</v>
      </c>
      <c r="M58" s="5">
        <f t="shared" si="2"/>
        <v>78.18079454680655</v>
      </c>
      <c r="N58" s="5">
        <f t="shared" si="3"/>
        <v>76.88868121961761</v>
      </c>
    </row>
    <row r="59" spans="1:14" ht="10.5" customHeight="1">
      <c r="A59" s="3">
        <v>53</v>
      </c>
      <c r="B59" s="4">
        <v>10</v>
      </c>
      <c r="C59" s="4">
        <v>3</v>
      </c>
      <c r="D59" s="8">
        <v>5</v>
      </c>
      <c r="E59" s="8">
        <v>1</v>
      </c>
      <c r="F59" s="1"/>
      <c r="G59" s="1">
        <v>5.873</v>
      </c>
      <c r="H59" s="1">
        <v>5.912</v>
      </c>
      <c r="I59" s="5">
        <f t="shared" si="0"/>
        <v>77.72884496819192</v>
      </c>
      <c r="J59" s="5">
        <f t="shared" si="1"/>
        <v>76.70671162113904</v>
      </c>
      <c r="K59">
        <v>5.86</v>
      </c>
      <c r="L59">
        <v>5.87</v>
      </c>
      <c r="M59" s="5">
        <f t="shared" si="2"/>
        <v>78.07409951379388</v>
      </c>
      <c r="N59" s="5">
        <f t="shared" si="3"/>
        <v>77.80831553807442</v>
      </c>
    </row>
    <row r="60" spans="1:14" ht="10.5" customHeight="1">
      <c r="A60" s="3">
        <v>54</v>
      </c>
      <c r="B60" s="4">
        <v>3</v>
      </c>
      <c r="C60" s="4">
        <v>7</v>
      </c>
      <c r="D60" s="8">
        <v>1</v>
      </c>
      <c r="E60" s="8">
        <v>5</v>
      </c>
      <c r="F60" s="1"/>
      <c r="G60" s="1">
        <v>6.025</v>
      </c>
      <c r="H60" s="1">
        <v>5.826</v>
      </c>
      <c r="I60" s="5">
        <f t="shared" si="0"/>
        <v>73.85639634755259</v>
      </c>
      <c r="J60" s="5">
        <f t="shared" si="1"/>
        <v>78.98802507126737</v>
      </c>
      <c r="K60">
        <v>5.842</v>
      </c>
      <c r="L60">
        <v>6.014</v>
      </c>
      <c r="M60" s="5">
        <f t="shared" si="2"/>
        <v>78.5559546332516</v>
      </c>
      <c r="N60" s="5">
        <f t="shared" si="3"/>
        <v>74.12681980776361</v>
      </c>
    </row>
    <row r="61" spans="1:14" ht="10.5" customHeight="1">
      <c r="A61" s="3">
        <v>55</v>
      </c>
      <c r="B61" s="4">
        <v>3</v>
      </c>
      <c r="C61" s="4">
        <v>2</v>
      </c>
      <c r="D61" s="8">
        <v>1</v>
      </c>
      <c r="E61" s="8">
        <v>2</v>
      </c>
      <c r="F61" s="1"/>
      <c r="G61" s="1">
        <v>5.964</v>
      </c>
      <c r="H61" s="1">
        <v>5.83</v>
      </c>
      <c r="I61" s="5">
        <f t="shared" si="0"/>
        <v>75.37493425970185</v>
      </c>
      <c r="J61" s="5">
        <f t="shared" si="1"/>
        <v>78.87967388364662</v>
      </c>
      <c r="K61">
        <v>5.834</v>
      </c>
      <c r="L61">
        <v>5.956</v>
      </c>
      <c r="M61" s="5">
        <f t="shared" si="2"/>
        <v>78.77154548801487</v>
      </c>
      <c r="N61" s="5">
        <f t="shared" si="3"/>
        <v>75.57755495933343</v>
      </c>
    </row>
    <row r="62" spans="1:14" ht="10.5" customHeight="1">
      <c r="A62" s="3">
        <v>56</v>
      </c>
      <c r="B62" s="4">
        <v>1</v>
      </c>
      <c r="C62" s="4">
        <v>1</v>
      </c>
      <c r="D62" s="8">
        <v>1</v>
      </c>
      <c r="E62" s="8">
        <v>1</v>
      </c>
      <c r="F62" s="1"/>
      <c r="G62" s="1">
        <v>5.877</v>
      </c>
      <c r="H62" s="1">
        <v>5.933</v>
      </c>
      <c r="I62" s="5">
        <f t="shared" si="0"/>
        <v>77.62307346151889</v>
      </c>
      <c r="J62" s="5">
        <f t="shared" si="1"/>
        <v>76.16466202114059</v>
      </c>
      <c r="K62">
        <v>5.973</v>
      </c>
      <c r="L62">
        <v>5.877</v>
      </c>
      <c r="M62" s="5">
        <f t="shared" si="2"/>
        <v>75.14795842589372</v>
      </c>
      <c r="N62" s="5">
        <f t="shared" si="3"/>
        <v>77.62307346151889</v>
      </c>
    </row>
    <row r="63" spans="1:14" ht="10.5" customHeight="1">
      <c r="A63" s="3">
        <v>57</v>
      </c>
      <c r="B63" s="7">
        <v>63</v>
      </c>
      <c r="C63" s="4">
        <v>15</v>
      </c>
      <c r="D63" s="8">
        <v>1</v>
      </c>
      <c r="E63" s="8">
        <v>8</v>
      </c>
      <c r="F63" s="1"/>
      <c r="G63" s="1">
        <v>5.906</v>
      </c>
      <c r="H63" s="1">
        <v>5.916</v>
      </c>
      <c r="I63" s="5">
        <f t="shared" si="0"/>
        <v>76.86264594300081</v>
      </c>
      <c r="J63" s="5">
        <f t="shared" si="1"/>
        <v>76.60301888324864</v>
      </c>
      <c r="K63">
        <v>5.902</v>
      </c>
      <c r="L63">
        <v>5.924</v>
      </c>
      <c r="M63" s="5">
        <f t="shared" si="2"/>
        <v>76.96686646790486</v>
      </c>
      <c r="N63" s="5">
        <f t="shared" si="3"/>
        <v>76.39626319105349</v>
      </c>
    </row>
    <row r="64" spans="1:14" ht="10.5" customHeight="1">
      <c r="A64" s="3">
        <v>58</v>
      </c>
      <c r="B64" s="4">
        <v>2</v>
      </c>
      <c r="C64" s="4">
        <v>1</v>
      </c>
      <c r="D64" s="8">
        <v>1</v>
      </c>
      <c r="E64" s="8">
        <v>1</v>
      </c>
      <c r="F64" s="1"/>
      <c r="G64" s="1">
        <v>5.801</v>
      </c>
      <c r="H64" s="1">
        <v>5.84</v>
      </c>
      <c r="I64" s="5">
        <f t="shared" si="0"/>
        <v>79.67030595851521</v>
      </c>
      <c r="J64" s="5">
        <f t="shared" si="1"/>
        <v>78.60976929489223</v>
      </c>
      <c r="K64">
        <v>6.003</v>
      </c>
      <c r="L64">
        <v>5.817</v>
      </c>
      <c r="M64" s="5">
        <f t="shared" si="2"/>
        <v>74.39873121532068</v>
      </c>
      <c r="N64" s="5">
        <f t="shared" si="3"/>
        <v>79.23263300252205</v>
      </c>
    </row>
    <row r="65" spans="1:14" ht="10.5" customHeight="1">
      <c r="A65" s="3">
        <v>59</v>
      </c>
      <c r="B65" s="6">
        <v>4</v>
      </c>
      <c r="C65" s="4">
        <v>2</v>
      </c>
      <c r="D65" s="8">
        <v>1</v>
      </c>
      <c r="E65" s="8">
        <v>1</v>
      </c>
      <c r="F65" s="1"/>
      <c r="G65" s="1">
        <v>5.808</v>
      </c>
      <c r="H65" s="1">
        <v>5.888</v>
      </c>
      <c r="I65" s="5">
        <f t="shared" si="0"/>
        <v>79.47837893823295</v>
      </c>
      <c r="J65" s="5">
        <f t="shared" si="1"/>
        <v>77.33331251707244</v>
      </c>
      <c r="K65">
        <v>5.834</v>
      </c>
      <c r="L65">
        <v>5.978</v>
      </c>
      <c r="M65" s="5">
        <f t="shared" si="2"/>
        <v>78.77154548801487</v>
      </c>
      <c r="N65" s="5">
        <f t="shared" si="3"/>
        <v>75.02230347182103</v>
      </c>
    </row>
    <row r="66" spans="1:14" ht="10.5" customHeight="1">
      <c r="A66" s="3">
        <v>60</v>
      </c>
      <c r="B66" s="7">
        <v>39</v>
      </c>
      <c r="C66" s="7">
        <v>105</v>
      </c>
      <c r="D66" s="8">
        <v>1</v>
      </c>
      <c r="E66" s="8">
        <v>1</v>
      </c>
      <c r="F66" s="1"/>
      <c r="G66" s="1">
        <v>5.894</v>
      </c>
      <c r="H66" s="1">
        <v>5.866</v>
      </c>
      <c r="I66" s="5">
        <f t="shared" si="0"/>
        <v>77.17594444690367</v>
      </c>
      <c r="J66" s="5">
        <f t="shared" si="1"/>
        <v>77.91446602442261</v>
      </c>
      <c r="K66">
        <v>5.964</v>
      </c>
      <c r="L66">
        <v>5.802</v>
      </c>
      <c r="M66" s="5">
        <f t="shared" si="2"/>
        <v>75.37493425970185</v>
      </c>
      <c r="N66" s="5">
        <f t="shared" si="3"/>
        <v>79.64284527592433</v>
      </c>
    </row>
    <row r="67" spans="1:14" ht="10.5" customHeight="1">
      <c r="A67" s="3">
        <v>61</v>
      </c>
      <c r="B67" s="4">
        <v>13</v>
      </c>
      <c r="C67" s="4">
        <v>2</v>
      </c>
      <c r="D67" s="8">
        <v>7</v>
      </c>
      <c r="E67" s="8">
        <v>1</v>
      </c>
      <c r="F67" s="1"/>
      <c r="G67" s="1">
        <v>5.965</v>
      </c>
      <c r="H67" s="1">
        <v>5.897</v>
      </c>
      <c r="I67" s="5">
        <f t="shared" si="0"/>
        <v>75.34966397767016</v>
      </c>
      <c r="J67" s="5">
        <f t="shared" si="1"/>
        <v>77.09744048204473</v>
      </c>
      <c r="K67">
        <v>5.971</v>
      </c>
      <c r="L67">
        <v>5.989</v>
      </c>
      <c r="M67" s="5">
        <f t="shared" si="2"/>
        <v>75.1983088153866</v>
      </c>
      <c r="N67" s="5">
        <f t="shared" si="3"/>
        <v>74.74696953497723</v>
      </c>
    </row>
    <row r="68" spans="1:14" ht="10.5" customHeight="1">
      <c r="A68" s="3">
        <v>62</v>
      </c>
      <c r="B68" s="4">
        <v>3</v>
      </c>
      <c r="C68" s="4">
        <v>10</v>
      </c>
      <c r="D68" s="8">
        <v>1</v>
      </c>
      <c r="E68" s="8">
        <v>3</v>
      </c>
      <c r="F68" s="1"/>
      <c r="G68" s="1">
        <v>6.013</v>
      </c>
      <c r="H68" s="1">
        <v>5.886</v>
      </c>
      <c r="I68" s="5">
        <f t="shared" si="0"/>
        <v>74.15147737759153</v>
      </c>
      <c r="J68" s="5">
        <f t="shared" si="1"/>
        <v>77.38587551471724</v>
      </c>
      <c r="K68">
        <v>5.929</v>
      </c>
      <c r="L68">
        <v>5.995</v>
      </c>
      <c r="M68" s="5">
        <f t="shared" si="2"/>
        <v>76.26746567000781</v>
      </c>
      <c r="N68" s="5">
        <f t="shared" si="3"/>
        <v>74.59742578542661</v>
      </c>
    </row>
    <row r="69" spans="1:14" ht="10.5" customHeight="1">
      <c r="A69" s="3">
        <v>63</v>
      </c>
      <c r="B69" s="7">
        <v>490</v>
      </c>
      <c r="C69" s="4">
        <v>1</v>
      </c>
      <c r="D69" s="8">
        <v>1</v>
      </c>
      <c r="E69" s="8">
        <v>2</v>
      </c>
      <c r="F69" s="1"/>
      <c r="G69" s="1">
        <v>5.964</v>
      </c>
      <c r="H69" s="1">
        <v>5.877</v>
      </c>
      <c r="I69" s="5">
        <f t="shared" si="0"/>
        <v>75.37493425970185</v>
      </c>
      <c r="J69" s="5">
        <f t="shared" si="1"/>
        <v>77.62307346151889</v>
      </c>
      <c r="K69">
        <v>5.849</v>
      </c>
      <c r="L69">
        <v>5.828</v>
      </c>
      <c r="M69" s="5">
        <f t="shared" si="2"/>
        <v>78.36803785049862</v>
      </c>
      <c r="N69" s="5">
        <f t="shared" si="3"/>
        <v>78.93382159022723</v>
      </c>
    </row>
    <row r="70" spans="1:14" ht="10.5" customHeight="1">
      <c r="A70" s="3">
        <v>64</v>
      </c>
      <c r="B70" s="4">
        <v>2</v>
      </c>
      <c r="C70" s="4">
        <v>2</v>
      </c>
      <c r="D70" s="8">
        <v>1</v>
      </c>
      <c r="E70" s="8">
        <v>1</v>
      </c>
      <c r="F70" s="1"/>
      <c r="G70" s="1">
        <v>6.202</v>
      </c>
      <c r="H70" s="1">
        <v>5.927</v>
      </c>
      <c r="I70" s="5">
        <f t="shared" si="0"/>
        <v>69.70094914987418</v>
      </c>
      <c r="J70" s="5">
        <f t="shared" si="1"/>
        <v>76.31894556437092</v>
      </c>
      <c r="K70">
        <v>5.891</v>
      </c>
      <c r="L70">
        <v>6.198</v>
      </c>
      <c r="M70" s="5">
        <f t="shared" si="2"/>
        <v>77.25456837706068</v>
      </c>
      <c r="N70" s="5">
        <f t="shared" si="3"/>
        <v>69.79094391022566</v>
      </c>
    </row>
    <row r="72" spans="1:2" ht="12.75">
      <c r="A72" s="44"/>
      <c r="B72" s="47"/>
    </row>
    <row r="73" spans="1:2" ht="12.75">
      <c r="A73" s="45"/>
      <c r="B73" s="48"/>
    </row>
    <row r="74" ht="12.75">
      <c r="F74" s="46" t="s">
        <v>40</v>
      </c>
    </row>
    <row r="75" spans="2:14" ht="12.7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</row>
    <row r="76" spans="1:14" ht="12.75">
      <c r="A76" s="4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1:14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14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</row>
    <row r="79" spans="1:14" ht="13.5" thickBo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</row>
    <row r="80" spans="1:20" ht="14.25" thickBot="1" thickTop="1">
      <c r="A80" s="49" t="s">
        <v>44</v>
      </c>
      <c r="B80" s="50" t="s">
        <v>47</v>
      </c>
      <c r="C80" s="51"/>
      <c r="D80" s="51"/>
      <c r="E80" s="51"/>
      <c r="F80" s="51"/>
      <c r="G80" s="51"/>
      <c r="H80" s="52"/>
      <c r="I80" s="50" t="s">
        <v>47</v>
      </c>
      <c r="J80" s="51"/>
      <c r="K80" s="51"/>
      <c r="L80" s="51"/>
      <c r="M80" s="51"/>
      <c r="N80" s="51"/>
      <c r="O80" s="52"/>
      <c r="S80">
        <v>0</v>
      </c>
      <c r="T80">
        <v>63</v>
      </c>
    </row>
    <row r="81" spans="1:20" ht="13.5" thickBot="1">
      <c r="A81" s="53" t="s">
        <v>45</v>
      </c>
      <c r="B81" s="54">
        <v>38117</v>
      </c>
      <c r="C81" s="54">
        <v>38118</v>
      </c>
      <c r="D81" s="54">
        <v>38117</v>
      </c>
      <c r="E81" s="54">
        <v>38118</v>
      </c>
      <c r="F81" s="55"/>
      <c r="G81" s="55"/>
      <c r="H81" s="57"/>
      <c r="I81" s="54"/>
      <c r="J81" s="54">
        <v>38117</v>
      </c>
      <c r="K81" s="55"/>
      <c r="L81" s="56">
        <v>38132</v>
      </c>
      <c r="M81" s="55"/>
      <c r="N81" s="55"/>
      <c r="O81" s="57"/>
      <c r="S81">
        <v>1</v>
      </c>
      <c r="T81">
        <v>62</v>
      </c>
    </row>
    <row r="82" spans="1:20" ht="13.5" thickBot="1">
      <c r="A82" s="53" t="s">
        <v>48</v>
      </c>
      <c r="B82" s="71"/>
      <c r="C82" s="55"/>
      <c r="D82" s="55"/>
      <c r="E82" s="56"/>
      <c r="F82" s="55"/>
      <c r="G82" s="55"/>
      <c r="H82" s="57"/>
      <c r="I82" s="71"/>
      <c r="J82" s="54"/>
      <c r="K82" s="55"/>
      <c r="L82" s="56"/>
      <c r="M82" s="55"/>
      <c r="N82" s="55"/>
      <c r="O82" s="57"/>
      <c r="S82">
        <v>2</v>
      </c>
      <c r="T82">
        <v>60.9999999999999</v>
      </c>
    </row>
    <row r="83" spans="1:20" ht="16.5" thickBot="1">
      <c r="A83" s="72" t="s">
        <v>49</v>
      </c>
      <c r="B83" s="58" t="s">
        <v>3</v>
      </c>
      <c r="C83" s="59" t="s">
        <v>3</v>
      </c>
      <c r="D83" s="59" t="s">
        <v>4</v>
      </c>
      <c r="E83" s="59" t="s">
        <v>4</v>
      </c>
      <c r="F83" s="59" t="s">
        <v>5</v>
      </c>
      <c r="G83" s="59" t="s">
        <v>9</v>
      </c>
      <c r="H83" s="60" t="s">
        <v>46</v>
      </c>
      <c r="I83" s="58" t="s">
        <v>3</v>
      </c>
      <c r="J83" s="59" t="s">
        <v>6</v>
      </c>
      <c r="K83" s="59" t="s">
        <v>8</v>
      </c>
      <c r="L83" s="59" t="s">
        <v>4</v>
      </c>
      <c r="M83" s="59" t="s">
        <v>5</v>
      </c>
      <c r="N83" s="59" t="s">
        <v>9</v>
      </c>
      <c r="O83" s="60" t="s">
        <v>46</v>
      </c>
      <c r="S83">
        <v>3</v>
      </c>
      <c r="T83">
        <v>59.9999999999999</v>
      </c>
    </row>
    <row r="84" spans="1:20" ht="12.75">
      <c r="A84" s="61">
        <v>0</v>
      </c>
      <c r="B84" s="68">
        <v>3</v>
      </c>
      <c r="C84" s="74">
        <v>1</v>
      </c>
      <c r="D84" s="4">
        <v>2</v>
      </c>
      <c r="E84" s="4">
        <v>1</v>
      </c>
      <c r="F84" s="73">
        <v>6.062</v>
      </c>
      <c r="G84" s="74">
        <f>$E$1*(($G$2/F84)^2)</f>
        <v>72.95756854916105</v>
      </c>
      <c r="H84" s="91"/>
      <c r="I84" s="68"/>
      <c r="J84" s="62">
        <v>5.913</v>
      </c>
      <c r="K84" s="74">
        <f>$E$1*(($G$2/J84)^2)</f>
        <v>76.68076870710414</v>
      </c>
      <c r="L84" s="4"/>
      <c r="M84" s="62">
        <v>6.062</v>
      </c>
      <c r="N84" s="74">
        <f>$E$1*(($G$2/M84)^2)</f>
        <v>72.95756854916105</v>
      </c>
      <c r="O84" s="63"/>
      <c r="S84">
        <v>4</v>
      </c>
      <c r="T84">
        <v>58.9999999999999</v>
      </c>
    </row>
    <row r="85" spans="1:20" ht="12.75">
      <c r="A85" s="64">
        <v>1</v>
      </c>
      <c r="B85" s="68">
        <v>23</v>
      </c>
      <c r="C85" s="82">
        <v>21</v>
      </c>
      <c r="D85" s="6">
        <v>2</v>
      </c>
      <c r="E85" s="4">
        <v>1</v>
      </c>
      <c r="F85" s="88">
        <v>5.929</v>
      </c>
      <c r="G85" s="82">
        <f aca="true" t="shared" si="4" ref="G85:G147">$E$1*(($G$2/F85)^2)</f>
        <v>76.26746567000781</v>
      </c>
      <c r="H85" s="92" t="s">
        <v>51</v>
      </c>
      <c r="I85" s="68"/>
      <c r="J85" s="65">
        <v>5.918</v>
      </c>
      <c r="K85" s="74">
        <f aca="true" t="shared" si="5" ref="K85:K145">$E$1*(($G$2/J85)^2)</f>
        <v>76.55125134366695</v>
      </c>
      <c r="L85" s="6"/>
      <c r="M85" s="65">
        <v>5.929</v>
      </c>
      <c r="N85" s="82">
        <f aca="true" t="shared" si="6" ref="N85:N147">$E$1*(($G$2/M85)^2)</f>
        <v>76.26746567000781</v>
      </c>
      <c r="O85" s="66"/>
      <c r="S85">
        <v>5</v>
      </c>
      <c r="T85">
        <v>57.9999999999998</v>
      </c>
    </row>
    <row r="86" spans="1:20" ht="12.75">
      <c r="A86" s="64">
        <v>2</v>
      </c>
      <c r="B86" s="68">
        <v>6</v>
      </c>
      <c r="C86" s="82">
        <v>2</v>
      </c>
      <c r="D86" s="4">
        <v>2</v>
      </c>
      <c r="E86" s="4">
        <v>1</v>
      </c>
      <c r="F86" s="88">
        <v>5.944</v>
      </c>
      <c r="G86" s="82">
        <f t="shared" si="4"/>
        <v>75.88302135724922</v>
      </c>
      <c r="H86" s="92"/>
      <c r="I86" s="68"/>
      <c r="J86" s="65">
        <v>5.911</v>
      </c>
      <c r="K86" s="74">
        <f t="shared" si="5"/>
        <v>76.73266770305169</v>
      </c>
      <c r="L86" s="4"/>
      <c r="M86" s="65">
        <v>5.944</v>
      </c>
      <c r="N86" s="82">
        <f t="shared" si="6"/>
        <v>75.88302135724922</v>
      </c>
      <c r="O86" s="66"/>
      <c r="S86">
        <v>6</v>
      </c>
      <c r="T86">
        <v>56.9999999999998</v>
      </c>
    </row>
    <row r="87" spans="1:20" ht="12.75">
      <c r="A87" s="64">
        <v>3</v>
      </c>
      <c r="B87" s="68">
        <v>3</v>
      </c>
      <c r="C87" s="82">
        <v>2</v>
      </c>
      <c r="D87" s="4">
        <v>11</v>
      </c>
      <c r="E87" s="4">
        <v>6</v>
      </c>
      <c r="F87" s="88">
        <v>5.911</v>
      </c>
      <c r="G87" s="82">
        <f t="shared" si="4"/>
        <v>76.73266770305169</v>
      </c>
      <c r="H87" s="92"/>
      <c r="I87" s="68"/>
      <c r="J87" s="65">
        <v>5.923</v>
      </c>
      <c r="K87" s="74">
        <f t="shared" si="5"/>
        <v>76.4220618445433</v>
      </c>
      <c r="L87" s="4"/>
      <c r="M87" s="65">
        <v>5.911</v>
      </c>
      <c r="N87" s="82">
        <f t="shared" si="6"/>
        <v>76.73266770305169</v>
      </c>
      <c r="O87" s="66"/>
      <c r="S87">
        <v>7</v>
      </c>
      <c r="T87">
        <v>55.9999999999998</v>
      </c>
    </row>
    <row r="88" spans="1:20" ht="12.75">
      <c r="A88" s="64">
        <v>4</v>
      </c>
      <c r="B88" s="69">
        <v>8</v>
      </c>
      <c r="C88" s="82">
        <v>3</v>
      </c>
      <c r="D88" s="7">
        <v>302</v>
      </c>
      <c r="E88" s="4">
        <v>3</v>
      </c>
      <c r="F88" s="88">
        <v>5.819</v>
      </c>
      <c r="G88" s="82">
        <f t="shared" si="4"/>
        <v>79.1781775862591</v>
      </c>
      <c r="H88" s="92" t="s">
        <v>51</v>
      </c>
      <c r="I88" s="69"/>
      <c r="J88" s="65">
        <v>5.883</v>
      </c>
      <c r="K88" s="74">
        <f t="shared" si="5"/>
        <v>77.46482054964078</v>
      </c>
      <c r="L88" s="4"/>
      <c r="M88" s="65">
        <v>5.819</v>
      </c>
      <c r="N88" s="82">
        <f t="shared" si="6"/>
        <v>79.1781775862591</v>
      </c>
      <c r="O88" s="66" t="s">
        <v>50</v>
      </c>
      <c r="S88">
        <v>8</v>
      </c>
      <c r="T88">
        <v>54.9999999999998</v>
      </c>
    </row>
    <row r="89" spans="1:20" ht="12.75">
      <c r="A89" s="64">
        <v>5</v>
      </c>
      <c r="B89" s="68">
        <v>2</v>
      </c>
      <c r="C89" s="82">
        <v>1</v>
      </c>
      <c r="D89" s="7">
        <v>65</v>
      </c>
      <c r="E89" s="4">
        <v>1</v>
      </c>
      <c r="F89" s="88">
        <v>5.763</v>
      </c>
      <c r="G89" s="82">
        <f t="shared" si="4"/>
        <v>80.72442807525991</v>
      </c>
      <c r="H89" s="92" t="s">
        <v>51</v>
      </c>
      <c r="I89" s="68"/>
      <c r="J89" s="65">
        <v>5.882</v>
      </c>
      <c r="K89" s="74">
        <f t="shared" si="5"/>
        <v>77.49116240800682</v>
      </c>
      <c r="L89" s="4"/>
      <c r="M89" s="65">
        <v>5.763</v>
      </c>
      <c r="N89" s="82">
        <f t="shared" si="6"/>
        <v>80.72442807525991</v>
      </c>
      <c r="O89" s="66" t="s">
        <v>50</v>
      </c>
      <c r="S89">
        <v>9</v>
      </c>
      <c r="T89">
        <v>53.9999999999997</v>
      </c>
    </row>
    <row r="90" spans="1:20" ht="12.75">
      <c r="A90" s="64">
        <v>6</v>
      </c>
      <c r="B90" s="68">
        <v>2</v>
      </c>
      <c r="C90" s="82">
        <v>1</v>
      </c>
      <c r="D90" s="4">
        <v>1</v>
      </c>
      <c r="E90" s="4">
        <v>1</v>
      </c>
      <c r="F90" s="88">
        <v>5.793</v>
      </c>
      <c r="G90" s="82">
        <f t="shared" si="4"/>
        <v>79.8905036243608</v>
      </c>
      <c r="H90" s="92"/>
      <c r="I90" s="68"/>
      <c r="J90" s="65">
        <v>5.879</v>
      </c>
      <c r="K90" s="74">
        <f t="shared" si="5"/>
        <v>77.57026865116809</v>
      </c>
      <c r="L90" s="4"/>
      <c r="M90" s="65">
        <v>5.793</v>
      </c>
      <c r="N90" s="82">
        <f t="shared" si="6"/>
        <v>79.8905036243608</v>
      </c>
      <c r="O90" s="66"/>
      <c r="S90">
        <v>10</v>
      </c>
      <c r="T90">
        <v>52.9999999999997</v>
      </c>
    </row>
    <row r="91" spans="1:20" ht="12.75">
      <c r="A91" s="64">
        <v>7</v>
      </c>
      <c r="B91" s="68">
        <v>1</v>
      </c>
      <c r="C91" s="82">
        <v>1</v>
      </c>
      <c r="D91" s="6">
        <v>1</v>
      </c>
      <c r="E91" s="4">
        <v>1</v>
      </c>
      <c r="F91" s="88">
        <v>5.864</v>
      </c>
      <c r="G91" s="82">
        <f t="shared" si="4"/>
        <v>77.96762274539043</v>
      </c>
      <c r="H91" s="92" t="s">
        <v>51</v>
      </c>
      <c r="I91" s="68"/>
      <c r="J91" s="65">
        <v>5.917</v>
      </c>
      <c r="K91" s="74">
        <f t="shared" si="5"/>
        <v>76.57712855174506</v>
      </c>
      <c r="L91" s="6"/>
      <c r="M91" s="65">
        <v>5.864</v>
      </c>
      <c r="N91" s="82">
        <f t="shared" si="6"/>
        <v>77.96762274539043</v>
      </c>
      <c r="O91" s="66"/>
      <c r="S91">
        <v>11</v>
      </c>
      <c r="T91">
        <v>51.9999999999996</v>
      </c>
    </row>
    <row r="92" spans="1:20" ht="12.75">
      <c r="A92" s="64">
        <v>8</v>
      </c>
      <c r="B92" s="68">
        <v>1</v>
      </c>
      <c r="C92" s="82">
        <v>1</v>
      </c>
      <c r="D92" s="4">
        <v>1</v>
      </c>
      <c r="E92" s="4">
        <v>1</v>
      </c>
      <c r="F92" s="88">
        <v>5.906</v>
      </c>
      <c r="G92" s="82">
        <f t="shared" si="4"/>
        <v>76.86264594300081</v>
      </c>
      <c r="H92" s="92"/>
      <c r="I92" s="68"/>
      <c r="J92" s="65">
        <v>5.914</v>
      </c>
      <c r="K92" s="74">
        <f t="shared" si="5"/>
        <v>76.65483895204152</v>
      </c>
      <c r="L92" s="4"/>
      <c r="M92" s="65">
        <v>5.906</v>
      </c>
      <c r="N92" s="82">
        <f t="shared" si="6"/>
        <v>76.86264594300081</v>
      </c>
      <c r="O92" s="66"/>
      <c r="S92">
        <v>12</v>
      </c>
      <c r="T92">
        <v>50.9999999999996</v>
      </c>
    </row>
    <row r="93" spans="1:20" ht="12.75">
      <c r="A93" s="64">
        <v>9</v>
      </c>
      <c r="B93" s="68">
        <v>4</v>
      </c>
      <c r="C93" s="82">
        <v>1</v>
      </c>
      <c r="D93" s="4">
        <v>3</v>
      </c>
      <c r="E93" s="4">
        <v>1</v>
      </c>
      <c r="F93" s="88">
        <v>5.872</v>
      </c>
      <c r="G93" s="82">
        <f t="shared" si="4"/>
        <v>77.75532162472079</v>
      </c>
      <c r="H93" s="92"/>
      <c r="I93" s="68"/>
      <c r="J93" s="65">
        <v>5.868</v>
      </c>
      <c r="K93" s="74">
        <f t="shared" si="5"/>
        <v>77.86136364666716</v>
      </c>
      <c r="L93" s="4"/>
      <c r="M93" s="65">
        <v>5.872</v>
      </c>
      <c r="N93" s="82">
        <f t="shared" si="6"/>
        <v>77.75532162472079</v>
      </c>
      <c r="O93" s="66"/>
      <c r="S93">
        <v>13</v>
      </c>
      <c r="T93">
        <v>49.9999999999996</v>
      </c>
    </row>
    <row r="94" spans="1:20" ht="12.75">
      <c r="A94" s="64">
        <v>10</v>
      </c>
      <c r="B94" s="68">
        <v>31</v>
      </c>
      <c r="C94" s="82">
        <v>31</v>
      </c>
      <c r="D94" s="4">
        <v>3</v>
      </c>
      <c r="E94" s="4">
        <v>1</v>
      </c>
      <c r="F94" s="88">
        <v>5.961</v>
      </c>
      <c r="G94" s="82">
        <f t="shared" si="4"/>
        <v>75.45082142757191</v>
      </c>
      <c r="H94" s="92"/>
      <c r="I94" s="68"/>
      <c r="J94" s="65">
        <v>5.858</v>
      </c>
      <c r="K94" s="74">
        <f t="shared" si="5"/>
        <v>78.12741970996167</v>
      </c>
      <c r="L94" s="4"/>
      <c r="M94" s="65">
        <v>5.961</v>
      </c>
      <c r="N94" s="82">
        <f t="shared" si="6"/>
        <v>75.45082142757191</v>
      </c>
      <c r="O94" s="66"/>
      <c r="S94">
        <v>14</v>
      </c>
      <c r="T94">
        <v>48.9999999999996</v>
      </c>
    </row>
    <row r="95" spans="1:20" ht="12.75">
      <c r="A95" s="64">
        <v>11</v>
      </c>
      <c r="B95" s="68">
        <v>3</v>
      </c>
      <c r="C95" s="82">
        <v>1</v>
      </c>
      <c r="D95" s="4">
        <v>4</v>
      </c>
      <c r="E95" s="4">
        <v>4</v>
      </c>
      <c r="F95" s="88">
        <v>5.816</v>
      </c>
      <c r="G95" s="82">
        <f t="shared" si="4"/>
        <v>79.25988177989869</v>
      </c>
      <c r="H95" s="92"/>
      <c r="I95" s="68"/>
      <c r="J95" s="65">
        <v>5.922</v>
      </c>
      <c r="K95" s="74">
        <f t="shared" si="5"/>
        <v>76.4478735683632</v>
      </c>
      <c r="L95" s="4"/>
      <c r="M95" s="65">
        <v>5.816</v>
      </c>
      <c r="N95" s="82">
        <f t="shared" si="6"/>
        <v>79.25988177989869</v>
      </c>
      <c r="O95" s="66"/>
      <c r="S95">
        <v>15</v>
      </c>
      <c r="T95">
        <v>47.9999999999995</v>
      </c>
    </row>
    <row r="96" spans="1:20" ht="12.75">
      <c r="A96" s="64">
        <v>12</v>
      </c>
      <c r="B96" s="68">
        <v>1</v>
      </c>
      <c r="C96" s="82">
        <v>1</v>
      </c>
      <c r="D96" s="4">
        <v>4</v>
      </c>
      <c r="E96" s="4">
        <v>1</v>
      </c>
      <c r="F96" s="88">
        <v>5.89</v>
      </c>
      <c r="G96" s="82">
        <f t="shared" si="4"/>
        <v>77.28080305498591</v>
      </c>
      <c r="H96" s="92"/>
      <c r="I96" s="68"/>
      <c r="J96" s="65">
        <v>5.918</v>
      </c>
      <c r="K96" s="74">
        <f t="shared" si="5"/>
        <v>76.55125134366695</v>
      </c>
      <c r="L96" s="4"/>
      <c r="M96" s="65">
        <v>5.89</v>
      </c>
      <c r="N96" s="82">
        <f t="shared" si="6"/>
        <v>77.28080305498591</v>
      </c>
      <c r="O96" s="66"/>
      <c r="S96">
        <v>16</v>
      </c>
      <c r="T96">
        <v>46.9999999999995</v>
      </c>
    </row>
    <row r="97" spans="1:20" ht="12.75">
      <c r="A97" s="64">
        <v>13</v>
      </c>
      <c r="B97" s="68">
        <v>2</v>
      </c>
      <c r="C97" s="82">
        <v>2</v>
      </c>
      <c r="D97" s="4">
        <v>1</v>
      </c>
      <c r="E97" s="4">
        <v>1</v>
      </c>
      <c r="F97" s="88">
        <v>5.874</v>
      </c>
      <c r="G97" s="82">
        <f t="shared" si="4"/>
        <v>77.70238183280848</v>
      </c>
      <c r="H97" s="92"/>
      <c r="I97" s="68"/>
      <c r="J97" s="65">
        <v>5.871</v>
      </c>
      <c r="K97" s="74">
        <f t="shared" si="5"/>
        <v>77.78181181160801</v>
      </c>
      <c r="L97" s="4"/>
      <c r="M97" s="65">
        <v>5.874</v>
      </c>
      <c r="N97" s="82">
        <f t="shared" si="6"/>
        <v>77.70238183280848</v>
      </c>
      <c r="O97" s="66"/>
      <c r="S97">
        <v>17</v>
      </c>
      <c r="T97">
        <v>45.9999999999995</v>
      </c>
    </row>
    <row r="98" spans="1:20" ht="12.75">
      <c r="A98" s="64">
        <v>14</v>
      </c>
      <c r="B98" s="68">
        <v>3</v>
      </c>
      <c r="C98" s="82">
        <v>1</v>
      </c>
      <c r="D98" s="4">
        <v>6</v>
      </c>
      <c r="E98" s="4">
        <v>2</v>
      </c>
      <c r="F98" s="88">
        <v>5.895</v>
      </c>
      <c r="G98" s="82">
        <f t="shared" si="4"/>
        <v>77.14976314119876</v>
      </c>
      <c r="H98" s="92"/>
      <c r="I98" s="68"/>
      <c r="J98" s="65">
        <v>5.862</v>
      </c>
      <c r="K98" s="74">
        <f t="shared" si="5"/>
        <v>78.02083388374665</v>
      </c>
      <c r="L98" s="4"/>
      <c r="M98" s="65">
        <v>5.895</v>
      </c>
      <c r="N98" s="82">
        <f t="shared" si="6"/>
        <v>77.14976314119876</v>
      </c>
      <c r="O98" s="66"/>
      <c r="S98">
        <v>18</v>
      </c>
      <c r="T98">
        <v>44.9999999999994</v>
      </c>
    </row>
    <row r="99" spans="1:20" ht="12.75">
      <c r="A99" s="64">
        <v>15</v>
      </c>
      <c r="B99" s="68">
        <v>3</v>
      </c>
      <c r="C99" s="82">
        <v>1</v>
      </c>
      <c r="D99" s="6">
        <v>1</v>
      </c>
      <c r="E99" s="4">
        <v>1</v>
      </c>
      <c r="F99" s="88">
        <v>5.914</v>
      </c>
      <c r="G99" s="82">
        <f t="shared" si="4"/>
        <v>76.65483895204152</v>
      </c>
      <c r="H99" s="92" t="s">
        <v>51</v>
      </c>
      <c r="I99" s="68"/>
      <c r="J99" s="65">
        <v>5.893</v>
      </c>
      <c r="K99" s="74">
        <f t="shared" si="5"/>
        <v>77.20213908208108</v>
      </c>
      <c r="L99" s="6"/>
      <c r="M99" s="65">
        <v>5.914</v>
      </c>
      <c r="N99" s="82">
        <f t="shared" si="6"/>
        <v>76.65483895204152</v>
      </c>
      <c r="O99" s="66"/>
      <c r="S99">
        <v>19</v>
      </c>
      <c r="T99">
        <v>43.9999999999994</v>
      </c>
    </row>
    <row r="100" spans="1:20" ht="12.75">
      <c r="A100" s="64">
        <v>16</v>
      </c>
      <c r="B100" s="68">
        <v>1</v>
      </c>
      <c r="C100" s="82">
        <v>1</v>
      </c>
      <c r="D100" s="4">
        <v>4</v>
      </c>
      <c r="E100" s="4">
        <v>6</v>
      </c>
      <c r="F100" s="88">
        <v>5.93</v>
      </c>
      <c r="G100" s="82">
        <f t="shared" si="4"/>
        <v>76.24174525347371</v>
      </c>
      <c r="H100" s="92"/>
      <c r="I100" s="68"/>
      <c r="J100" s="65">
        <v>5.865</v>
      </c>
      <c r="K100" s="74">
        <f t="shared" si="5"/>
        <v>77.94103758737192</v>
      </c>
      <c r="L100" s="4"/>
      <c r="M100" s="65">
        <v>5.93</v>
      </c>
      <c r="N100" s="82">
        <f t="shared" si="6"/>
        <v>76.24174525347371</v>
      </c>
      <c r="O100" s="66"/>
      <c r="S100">
        <v>20</v>
      </c>
      <c r="T100">
        <v>42.9999999999994</v>
      </c>
    </row>
    <row r="101" spans="1:20" ht="12.75">
      <c r="A101" s="64">
        <v>17</v>
      </c>
      <c r="B101" s="68">
        <v>3</v>
      </c>
      <c r="C101" s="82">
        <v>1</v>
      </c>
      <c r="D101" s="4">
        <v>2</v>
      </c>
      <c r="E101" s="4">
        <v>1</v>
      </c>
      <c r="F101" s="88">
        <v>5.863</v>
      </c>
      <c r="G101" s="82">
        <f t="shared" si="4"/>
        <v>77.99422150775402</v>
      </c>
      <c r="H101" s="92"/>
      <c r="I101" s="68"/>
      <c r="J101" s="65">
        <v>5.849</v>
      </c>
      <c r="K101" s="74">
        <f t="shared" si="5"/>
        <v>78.36803785049862</v>
      </c>
      <c r="L101" s="4"/>
      <c r="M101" s="65">
        <v>5.863</v>
      </c>
      <c r="N101" s="82">
        <f t="shared" si="6"/>
        <v>77.99422150775402</v>
      </c>
      <c r="O101" s="66"/>
      <c r="S101">
        <v>21</v>
      </c>
      <c r="T101">
        <v>41.9999999999994</v>
      </c>
    </row>
    <row r="102" spans="1:20" ht="12.75">
      <c r="A102" s="64">
        <v>18</v>
      </c>
      <c r="B102" s="68">
        <v>2</v>
      </c>
      <c r="C102" s="82">
        <v>1</v>
      </c>
      <c r="D102" s="4">
        <v>3</v>
      </c>
      <c r="E102" s="4">
        <v>2</v>
      </c>
      <c r="F102" s="88">
        <v>5.83</v>
      </c>
      <c r="G102" s="82">
        <f t="shared" si="4"/>
        <v>78.87967388364662</v>
      </c>
      <c r="H102" s="92"/>
      <c r="I102" s="68"/>
      <c r="J102" s="65">
        <v>5.872</v>
      </c>
      <c r="K102" s="74">
        <f t="shared" si="5"/>
        <v>77.75532162472079</v>
      </c>
      <c r="L102" s="4"/>
      <c r="M102" s="65">
        <v>5.83</v>
      </c>
      <c r="N102" s="82">
        <f t="shared" si="6"/>
        <v>78.87967388364662</v>
      </c>
      <c r="O102" s="66"/>
      <c r="S102">
        <v>22</v>
      </c>
      <c r="T102">
        <v>40.9999999999993</v>
      </c>
    </row>
    <row r="103" spans="1:20" ht="12.75">
      <c r="A103" s="64">
        <v>19</v>
      </c>
      <c r="B103" s="68">
        <v>5</v>
      </c>
      <c r="C103" s="82">
        <v>2</v>
      </c>
      <c r="D103" s="4">
        <v>2</v>
      </c>
      <c r="E103" s="4">
        <v>1</v>
      </c>
      <c r="F103" s="88">
        <v>5.856</v>
      </c>
      <c r="G103" s="82">
        <f t="shared" si="4"/>
        <v>78.18079454680655</v>
      </c>
      <c r="H103" s="92"/>
      <c r="I103" s="68"/>
      <c r="J103" s="65">
        <v>5.915</v>
      </c>
      <c r="K103" s="74">
        <f t="shared" si="5"/>
        <v>76.62892234705315</v>
      </c>
      <c r="L103" s="4"/>
      <c r="M103" s="65">
        <v>5.856</v>
      </c>
      <c r="N103" s="82">
        <f t="shared" si="6"/>
        <v>78.18079454680655</v>
      </c>
      <c r="O103" s="66"/>
      <c r="S103">
        <v>23</v>
      </c>
      <c r="T103">
        <v>39.9999999999993</v>
      </c>
    </row>
    <row r="104" spans="1:20" ht="12.75">
      <c r="A104" s="64">
        <v>20</v>
      </c>
      <c r="B104" s="68">
        <v>1</v>
      </c>
      <c r="C104" s="82">
        <v>1</v>
      </c>
      <c r="D104" s="4">
        <v>19</v>
      </c>
      <c r="E104" s="4">
        <v>16</v>
      </c>
      <c r="F104" s="88">
        <v>5.827</v>
      </c>
      <c r="G104" s="82">
        <f t="shared" si="4"/>
        <v>78.9609163541538</v>
      </c>
      <c r="H104" s="92"/>
      <c r="I104" s="68"/>
      <c r="J104" s="65">
        <v>5.93</v>
      </c>
      <c r="K104" s="74">
        <f t="shared" si="5"/>
        <v>76.24174525347371</v>
      </c>
      <c r="L104" s="4"/>
      <c r="M104" s="65">
        <v>5.827</v>
      </c>
      <c r="N104" s="82">
        <f t="shared" si="6"/>
        <v>78.9609163541538</v>
      </c>
      <c r="O104" s="66"/>
      <c r="S104">
        <v>24</v>
      </c>
      <c r="T104">
        <v>38.9999999999993</v>
      </c>
    </row>
    <row r="105" spans="1:20" ht="12.75">
      <c r="A105" s="64">
        <v>21</v>
      </c>
      <c r="B105" s="68">
        <v>3.2</v>
      </c>
      <c r="C105" s="82">
        <v>1</v>
      </c>
      <c r="D105" s="4">
        <v>1</v>
      </c>
      <c r="E105" s="4">
        <v>1</v>
      </c>
      <c r="F105" s="88">
        <v>5.84</v>
      </c>
      <c r="G105" s="82">
        <f t="shared" si="4"/>
        <v>78.60976929489223</v>
      </c>
      <c r="H105" s="92"/>
      <c r="I105" s="68"/>
      <c r="J105" s="65">
        <v>5.813</v>
      </c>
      <c r="K105" s="74">
        <f t="shared" si="5"/>
        <v>79.3417125050151</v>
      </c>
      <c r="L105" s="4"/>
      <c r="M105" s="65">
        <v>5.84</v>
      </c>
      <c r="N105" s="82">
        <f t="shared" si="6"/>
        <v>78.60976929489223</v>
      </c>
      <c r="O105" s="66"/>
      <c r="S105">
        <v>25</v>
      </c>
      <c r="T105">
        <v>37.9999999999992</v>
      </c>
    </row>
    <row r="106" spans="1:20" ht="12.75">
      <c r="A106" s="64">
        <v>22</v>
      </c>
      <c r="B106" s="68">
        <v>2</v>
      </c>
      <c r="C106" s="82">
        <v>1</v>
      </c>
      <c r="D106" s="4">
        <v>1</v>
      </c>
      <c r="E106" s="4">
        <v>1</v>
      </c>
      <c r="F106" s="88">
        <v>5.812</v>
      </c>
      <c r="G106" s="82">
        <f t="shared" si="4"/>
        <v>79.36901757665503</v>
      </c>
      <c r="H106" s="92"/>
      <c r="I106" s="68"/>
      <c r="J106" s="65">
        <v>5.937</v>
      </c>
      <c r="K106" s="74">
        <f t="shared" si="5"/>
        <v>76.06206609135059</v>
      </c>
      <c r="L106" s="4"/>
      <c r="M106" s="65">
        <v>5.812</v>
      </c>
      <c r="N106" s="82">
        <f t="shared" si="6"/>
        <v>79.36901757665503</v>
      </c>
      <c r="O106" s="66"/>
      <c r="S106">
        <v>26</v>
      </c>
      <c r="T106">
        <v>36.9999999999992</v>
      </c>
    </row>
    <row r="107" spans="1:20" ht="12.75">
      <c r="A107" s="64">
        <v>23</v>
      </c>
      <c r="B107" s="68">
        <v>1</v>
      </c>
      <c r="C107" s="82">
        <v>1</v>
      </c>
      <c r="D107" s="4">
        <v>2</v>
      </c>
      <c r="E107" s="4">
        <v>1</v>
      </c>
      <c r="F107" s="88">
        <v>5.782</v>
      </c>
      <c r="G107" s="82">
        <f t="shared" si="4"/>
        <v>80.19476909469866</v>
      </c>
      <c r="H107" s="92"/>
      <c r="I107" s="68"/>
      <c r="J107" s="65">
        <v>5.874</v>
      </c>
      <c r="K107" s="74">
        <f t="shared" si="5"/>
        <v>77.70238183280848</v>
      </c>
      <c r="L107" s="4"/>
      <c r="M107" s="65">
        <v>5.782</v>
      </c>
      <c r="N107" s="82">
        <f t="shared" si="6"/>
        <v>80.19476909469866</v>
      </c>
      <c r="O107" s="66"/>
      <c r="S107">
        <v>27</v>
      </c>
      <c r="T107">
        <v>35.9999999999992</v>
      </c>
    </row>
    <row r="108" spans="1:20" ht="12.75">
      <c r="A108" s="64">
        <v>24</v>
      </c>
      <c r="B108" s="68">
        <v>4</v>
      </c>
      <c r="C108" s="82">
        <v>1</v>
      </c>
      <c r="D108" s="4">
        <v>2</v>
      </c>
      <c r="E108" s="4">
        <v>1</v>
      </c>
      <c r="F108" s="88">
        <v>5.921</v>
      </c>
      <c r="G108" s="82">
        <f t="shared" si="4"/>
        <v>76.47369837134374</v>
      </c>
      <c r="H108" s="92"/>
      <c r="I108" s="68"/>
      <c r="J108" s="65">
        <v>5.91</v>
      </c>
      <c r="K108" s="74">
        <f t="shared" si="5"/>
        <v>76.75863696175506</v>
      </c>
      <c r="L108" s="4"/>
      <c r="M108" s="65">
        <v>5.921</v>
      </c>
      <c r="N108" s="82">
        <f t="shared" si="6"/>
        <v>76.47369837134374</v>
      </c>
      <c r="O108" s="66"/>
      <c r="S108">
        <v>28</v>
      </c>
      <c r="T108">
        <v>34.9999999999992</v>
      </c>
    </row>
    <row r="109" spans="1:20" ht="12.75">
      <c r="A109" s="64">
        <v>25</v>
      </c>
      <c r="B109" s="68">
        <v>4</v>
      </c>
      <c r="C109" s="82">
        <v>1</v>
      </c>
      <c r="D109" s="4">
        <v>2</v>
      </c>
      <c r="E109" s="4">
        <v>1</v>
      </c>
      <c r="F109" s="88">
        <v>5.912</v>
      </c>
      <c r="G109" s="82">
        <f t="shared" si="4"/>
        <v>76.70671162113904</v>
      </c>
      <c r="H109" s="92"/>
      <c r="I109" s="68"/>
      <c r="J109" s="65">
        <v>5.875</v>
      </c>
      <c r="K109" s="74">
        <f t="shared" si="5"/>
        <v>77.67593220936537</v>
      </c>
      <c r="L109" s="4"/>
      <c r="M109" s="65">
        <v>5.912</v>
      </c>
      <c r="N109" s="82">
        <f t="shared" si="6"/>
        <v>76.70671162113904</v>
      </c>
      <c r="O109" s="66"/>
      <c r="S109">
        <v>29</v>
      </c>
      <c r="T109">
        <v>33.9999999999991</v>
      </c>
    </row>
    <row r="110" spans="1:20" ht="12.75">
      <c r="A110" s="64">
        <v>26</v>
      </c>
      <c r="B110" s="68">
        <v>5</v>
      </c>
      <c r="C110" s="82">
        <v>1</v>
      </c>
      <c r="D110" s="7">
        <v>753</v>
      </c>
      <c r="E110" s="4">
        <v>1</v>
      </c>
      <c r="F110" s="88">
        <v>5.862</v>
      </c>
      <c r="G110" s="82">
        <f t="shared" si="4"/>
        <v>78.02083388374665</v>
      </c>
      <c r="H110" s="92" t="s">
        <v>51</v>
      </c>
      <c r="I110" s="68"/>
      <c r="J110" s="65">
        <v>5.827</v>
      </c>
      <c r="K110" s="74">
        <f t="shared" si="5"/>
        <v>78.9609163541538</v>
      </c>
      <c r="L110" s="7"/>
      <c r="M110" s="65">
        <v>5.862</v>
      </c>
      <c r="N110" s="82">
        <f t="shared" si="6"/>
        <v>78.02083388374665</v>
      </c>
      <c r="O110" s="66" t="s">
        <v>50</v>
      </c>
      <c r="S110">
        <v>30</v>
      </c>
      <c r="T110">
        <v>32.9999999999991</v>
      </c>
    </row>
    <row r="111" spans="1:20" ht="12.75">
      <c r="A111" s="64">
        <v>27</v>
      </c>
      <c r="B111" s="68">
        <v>3</v>
      </c>
      <c r="C111" s="82">
        <v>1</v>
      </c>
      <c r="D111" s="4">
        <v>1</v>
      </c>
      <c r="E111" s="4">
        <v>2</v>
      </c>
      <c r="F111" s="88">
        <v>5.782</v>
      </c>
      <c r="G111" s="82">
        <f t="shared" si="4"/>
        <v>80.19476909469866</v>
      </c>
      <c r="H111" s="92"/>
      <c r="I111" s="68"/>
      <c r="J111" s="65">
        <v>5.845</v>
      </c>
      <c r="K111" s="74">
        <f t="shared" si="5"/>
        <v>78.47533619542419</v>
      </c>
      <c r="L111" s="4"/>
      <c r="M111" s="65">
        <v>5.782</v>
      </c>
      <c r="N111" s="82">
        <f t="shared" si="6"/>
        <v>80.19476909469866</v>
      </c>
      <c r="O111" s="66"/>
      <c r="S111">
        <v>31</v>
      </c>
      <c r="T111">
        <v>31.9999999999991</v>
      </c>
    </row>
    <row r="112" spans="1:20" ht="12.75">
      <c r="A112" s="64">
        <v>28</v>
      </c>
      <c r="B112" s="68">
        <v>2</v>
      </c>
      <c r="C112" s="82">
        <v>1</v>
      </c>
      <c r="D112" s="4">
        <v>2</v>
      </c>
      <c r="E112" s="4">
        <v>2</v>
      </c>
      <c r="F112" s="88">
        <v>5.793</v>
      </c>
      <c r="G112" s="82">
        <f t="shared" si="4"/>
        <v>79.8905036243608</v>
      </c>
      <c r="H112" s="92"/>
      <c r="I112" s="68"/>
      <c r="J112" s="65">
        <v>5.847</v>
      </c>
      <c r="K112" s="74">
        <f t="shared" si="5"/>
        <v>78.42165949645019</v>
      </c>
      <c r="L112" s="4"/>
      <c r="M112" s="65">
        <v>5.793</v>
      </c>
      <c r="N112" s="82">
        <f t="shared" si="6"/>
        <v>79.8905036243608</v>
      </c>
      <c r="O112" s="66"/>
      <c r="S112">
        <v>32</v>
      </c>
      <c r="T112">
        <v>30.999999999999</v>
      </c>
    </row>
    <row r="113" spans="1:20" ht="12.75">
      <c r="A113" s="64">
        <v>29</v>
      </c>
      <c r="B113" s="68">
        <v>5</v>
      </c>
      <c r="C113" s="82">
        <v>3</v>
      </c>
      <c r="D113" s="4">
        <v>1</v>
      </c>
      <c r="E113" s="4">
        <v>1</v>
      </c>
      <c r="F113" s="88">
        <v>5.827</v>
      </c>
      <c r="G113" s="82">
        <f t="shared" si="4"/>
        <v>78.9609163541538</v>
      </c>
      <c r="H113" s="92"/>
      <c r="I113" s="68"/>
      <c r="J113" s="65">
        <v>5.897</v>
      </c>
      <c r="K113" s="74">
        <f t="shared" si="5"/>
        <v>77.09744048204473</v>
      </c>
      <c r="L113" s="4"/>
      <c r="M113" s="65">
        <v>5.827</v>
      </c>
      <c r="N113" s="82">
        <f t="shared" si="6"/>
        <v>78.9609163541538</v>
      </c>
      <c r="O113" s="66"/>
      <c r="S113">
        <v>33</v>
      </c>
      <c r="T113">
        <v>29.999999999999</v>
      </c>
    </row>
    <row r="114" spans="1:20" ht="12.75">
      <c r="A114" s="64">
        <v>30</v>
      </c>
      <c r="B114" s="68">
        <v>2</v>
      </c>
      <c r="C114" s="82">
        <v>1</v>
      </c>
      <c r="D114" s="4">
        <v>2</v>
      </c>
      <c r="E114" s="4">
        <v>1</v>
      </c>
      <c r="F114" s="88">
        <v>5.812</v>
      </c>
      <c r="G114" s="82">
        <f t="shared" si="4"/>
        <v>79.36901757665503</v>
      </c>
      <c r="H114" s="92"/>
      <c r="I114" s="68"/>
      <c r="J114" s="65">
        <v>5.852</v>
      </c>
      <c r="K114" s="74">
        <f t="shared" si="5"/>
        <v>78.2877084413913</v>
      </c>
      <c r="L114" s="4"/>
      <c r="M114" s="65">
        <v>5.812</v>
      </c>
      <c r="N114" s="82">
        <f t="shared" si="6"/>
        <v>79.36901757665503</v>
      </c>
      <c r="O114" s="66"/>
      <c r="S114">
        <v>34</v>
      </c>
      <c r="T114">
        <v>28.999999999999</v>
      </c>
    </row>
    <row r="115" spans="1:20" ht="12.75">
      <c r="A115" s="64">
        <v>31</v>
      </c>
      <c r="B115" s="68">
        <v>2</v>
      </c>
      <c r="C115" s="82">
        <v>1</v>
      </c>
      <c r="D115" s="4">
        <v>2</v>
      </c>
      <c r="E115" s="4">
        <v>1</v>
      </c>
      <c r="F115" s="88">
        <v>5.86</v>
      </c>
      <c r="G115" s="82">
        <f t="shared" si="4"/>
        <v>78.07409951379388</v>
      </c>
      <c r="H115" s="92"/>
      <c r="I115" s="68"/>
      <c r="J115" s="65">
        <v>5.883</v>
      </c>
      <c r="K115" s="74">
        <f t="shared" si="5"/>
        <v>77.46482054964078</v>
      </c>
      <c r="L115" s="4"/>
      <c r="M115" s="65">
        <v>5.86</v>
      </c>
      <c r="N115" s="82">
        <f t="shared" si="6"/>
        <v>78.07409951379388</v>
      </c>
      <c r="O115" s="66"/>
      <c r="S115">
        <v>35</v>
      </c>
      <c r="T115">
        <v>27.9999999999989</v>
      </c>
    </row>
    <row r="116" spans="1:20" ht="12.75">
      <c r="A116" s="64">
        <v>32</v>
      </c>
      <c r="B116" s="68">
        <v>2</v>
      </c>
      <c r="C116" s="82">
        <v>1</v>
      </c>
      <c r="D116" s="4">
        <v>2</v>
      </c>
      <c r="E116" s="4">
        <v>1</v>
      </c>
      <c r="F116" s="88">
        <v>5.887</v>
      </c>
      <c r="G116" s="82">
        <f t="shared" si="4"/>
        <v>77.35958731940295</v>
      </c>
      <c r="H116" s="92"/>
      <c r="I116" s="68"/>
      <c r="J116" s="65">
        <v>5.845</v>
      </c>
      <c r="K116" s="74">
        <f t="shared" si="5"/>
        <v>78.47533619542419</v>
      </c>
      <c r="L116" s="4"/>
      <c r="M116" s="65">
        <v>5.887</v>
      </c>
      <c r="N116" s="82">
        <f t="shared" si="6"/>
        <v>77.35958731940295</v>
      </c>
      <c r="O116" s="66"/>
      <c r="S116">
        <v>36</v>
      </c>
      <c r="T116">
        <v>26.9999999999989</v>
      </c>
    </row>
    <row r="117" spans="1:20" ht="12.75">
      <c r="A117" s="64">
        <v>33</v>
      </c>
      <c r="B117" s="68">
        <v>3</v>
      </c>
      <c r="C117" s="82">
        <v>1</v>
      </c>
      <c r="D117" s="4">
        <v>1</v>
      </c>
      <c r="E117" s="4">
        <v>1</v>
      </c>
      <c r="F117" s="88">
        <v>5.814</v>
      </c>
      <c r="G117" s="82">
        <f t="shared" si="4"/>
        <v>79.31442152146768</v>
      </c>
      <c r="H117" s="92"/>
      <c r="I117" s="68"/>
      <c r="J117" s="65">
        <v>5.835</v>
      </c>
      <c r="K117" s="74">
        <f t="shared" si="5"/>
        <v>78.74454812877926</v>
      </c>
      <c r="L117" s="4"/>
      <c r="M117" s="65">
        <v>5.814</v>
      </c>
      <c r="N117" s="82">
        <f t="shared" si="6"/>
        <v>79.31442152146768</v>
      </c>
      <c r="O117" s="66"/>
      <c r="S117">
        <v>37</v>
      </c>
      <c r="T117">
        <v>25.9999999999989</v>
      </c>
    </row>
    <row r="118" spans="1:20" ht="12.75">
      <c r="A118" s="64">
        <v>34</v>
      </c>
      <c r="B118" s="68">
        <v>3</v>
      </c>
      <c r="C118" s="82">
        <v>3</v>
      </c>
      <c r="D118" s="4">
        <v>1</v>
      </c>
      <c r="E118" s="4">
        <v>1</v>
      </c>
      <c r="F118" s="89">
        <v>4.124</v>
      </c>
      <c r="G118" s="83">
        <f t="shared" si="4"/>
        <v>157.63944700604472</v>
      </c>
      <c r="H118" s="93"/>
      <c r="I118" s="68"/>
      <c r="J118" s="65">
        <v>5.822</v>
      </c>
      <c r="K118" s="74">
        <f t="shared" si="5"/>
        <v>79.09659966336353</v>
      </c>
      <c r="L118" s="4"/>
      <c r="M118" s="81">
        <v>4.124</v>
      </c>
      <c r="N118" s="83">
        <f t="shared" si="6"/>
        <v>157.63944700604472</v>
      </c>
      <c r="O118" s="67"/>
      <c r="S118">
        <v>38</v>
      </c>
      <c r="T118">
        <v>24.9999999999989</v>
      </c>
    </row>
    <row r="119" spans="1:20" ht="12.75">
      <c r="A119" s="64">
        <v>35</v>
      </c>
      <c r="B119" s="68">
        <v>2</v>
      </c>
      <c r="C119" s="82">
        <v>1</v>
      </c>
      <c r="D119" s="4">
        <v>1</v>
      </c>
      <c r="E119" s="4">
        <v>1</v>
      </c>
      <c r="F119" s="88">
        <v>5.801</v>
      </c>
      <c r="G119" s="82">
        <f t="shared" si="4"/>
        <v>79.67030595851521</v>
      </c>
      <c r="H119" s="92"/>
      <c r="I119" s="68"/>
      <c r="J119" s="65">
        <v>5.814</v>
      </c>
      <c r="K119" s="74">
        <f t="shared" si="5"/>
        <v>79.31442152146768</v>
      </c>
      <c r="L119" s="4"/>
      <c r="M119" s="65">
        <v>5.801</v>
      </c>
      <c r="N119" s="82">
        <f t="shared" si="6"/>
        <v>79.67030595851521</v>
      </c>
      <c r="O119" s="66"/>
      <c r="S119">
        <v>39</v>
      </c>
      <c r="T119">
        <v>23.9999999999988</v>
      </c>
    </row>
    <row r="120" spans="1:20" ht="12.75">
      <c r="A120" s="64">
        <v>36</v>
      </c>
      <c r="B120" s="68">
        <v>1</v>
      </c>
      <c r="C120" s="82">
        <v>1</v>
      </c>
      <c r="D120" s="4">
        <v>1</v>
      </c>
      <c r="E120" s="4">
        <v>1</v>
      </c>
      <c r="F120" s="88">
        <v>5.814</v>
      </c>
      <c r="G120" s="82">
        <f t="shared" si="4"/>
        <v>79.31442152146768</v>
      </c>
      <c r="H120" s="92"/>
      <c r="I120" s="68"/>
      <c r="J120" s="65">
        <v>5.822</v>
      </c>
      <c r="K120" s="74">
        <f t="shared" si="5"/>
        <v>79.09659966336353</v>
      </c>
      <c r="L120" s="4"/>
      <c r="M120" s="65">
        <v>5.814</v>
      </c>
      <c r="N120" s="82">
        <f t="shared" si="6"/>
        <v>79.31442152146768</v>
      </c>
      <c r="O120" s="66"/>
      <c r="S120">
        <v>40</v>
      </c>
      <c r="T120">
        <v>22.9999999999988</v>
      </c>
    </row>
    <row r="121" spans="1:20" ht="12.75">
      <c r="A121" s="64">
        <v>37</v>
      </c>
      <c r="B121" s="69">
        <v>4</v>
      </c>
      <c r="C121" s="82">
        <v>1</v>
      </c>
      <c r="D121" s="4">
        <v>1</v>
      </c>
      <c r="E121" s="4">
        <v>1</v>
      </c>
      <c r="F121" s="88">
        <v>5.816</v>
      </c>
      <c r="G121" s="82">
        <f t="shared" si="4"/>
        <v>79.25988177989869</v>
      </c>
      <c r="H121" s="92" t="s">
        <v>51</v>
      </c>
      <c r="I121" s="69"/>
      <c r="J121" s="65">
        <v>5.903</v>
      </c>
      <c r="K121" s="74">
        <f t="shared" si="5"/>
        <v>76.94079147309986</v>
      </c>
      <c r="L121" s="4"/>
      <c r="M121" s="65">
        <v>5.816</v>
      </c>
      <c r="N121" s="82">
        <f t="shared" si="6"/>
        <v>79.25988177989869</v>
      </c>
      <c r="O121" s="66"/>
      <c r="S121">
        <v>41</v>
      </c>
      <c r="T121">
        <v>21.9999999999988</v>
      </c>
    </row>
    <row r="122" spans="1:20" ht="12.75">
      <c r="A122" s="64">
        <v>38</v>
      </c>
      <c r="B122" s="68">
        <v>1</v>
      </c>
      <c r="C122" s="82">
        <v>1</v>
      </c>
      <c r="D122" s="4">
        <v>2</v>
      </c>
      <c r="E122" s="4">
        <v>1</v>
      </c>
      <c r="F122" s="88">
        <v>5.827</v>
      </c>
      <c r="G122" s="82">
        <f t="shared" si="4"/>
        <v>78.9609163541538</v>
      </c>
      <c r="H122" s="92"/>
      <c r="I122" s="68"/>
      <c r="J122" s="65">
        <v>5.917</v>
      </c>
      <c r="K122" s="74">
        <f t="shared" si="5"/>
        <v>76.57712855174506</v>
      </c>
      <c r="L122" s="4"/>
      <c r="M122" s="65">
        <v>5.827</v>
      </c>
      <c r="N122" s="82">
        <f t="shared" si="6"/>
        <v>78.9609163541538</v>
      </c>
      <c r="O122" s="66"/>
      <c r="S122">
        <v>42</v>
      </c>
      <c r="T122">
        <v>20.9999999999987</v>
      </c>
    </row>
    <row r="123" spans="1:20" ht="12.75">
      <c r="A123" s="64">
        <v>39</v>
      </c>
      <c r="B123" s="68">
        <v>2</v>
      </c>
      <c r="C123" s="82">
        <v>1</v>
      </c>
      <c r="D123" s="4">
        <v>2</v>
      </c>
      <c r="E123" s="4">
        <v>1</v>
      </c>
      <c r="F123" s="88">
        <v>5.873</v>
      </c>
      <c r="G123" s="82">
        <f t="shared" si="4"/>
        <v>77.72884496819192</v>
      </c>
      <c r="H123" s="92"/>
      <c r="I123" s="68"/>
      <c r="J123" s="65">
        <v>5.935</v>
      </c>
      <c r="K123" s="74">
        <f t="shared" si="5"/>
        <v>76.113338126357</v>
      </c>
      <c r="L123" s="4"/>
      <c r="M123" s="65">
        <v>5.873</v>
      </c>
      <c r="N123" s="82">
        <f t="shared" si="6"/>
        <v>77.72884496819192</v>
      </c>
      <c r="O123" s="66"/>
      <c r="S123">
        <v>43</v>
      </c>
      <c r="T123">
        <v>19.9999999999987</v>
      </c>
    </row>
    <row r="124" spans="1:20" ht="12.75">
      <c r="A124" s="64">
        <v>40</v>
      </c>
      <c r="B124" s="68">
        <v>3</v>
      </c>
      <c r="C124" s="82">
        <v>1</v>
      </c>
      <c r="D124" s="4">
        <v>1</v>
      </c>
      <c r="E124" s="4">
        <v>1</v>
      </c>
      <c r="F124" s="88">
        <v>5.785</v>
      </c>
      <c r="G124" s="82">
        <f t="shared" si="4"/>
        <v>80.11161544703283</v>
      </c>
      <c r="H124" s="92"/>
      <c r="I124" s="68"/>
      <c r="J124" s="65">
        <v>5.828</v>
      </c>
      <c r="K124" s="74">
        <f t="shared" si="5"/>
        <v>78.93382159022723</v>
      </c>
      <c r="L124" s="4"/>
      <c r="M124" s="65">
        <v>5.785</v>
      </c>
      <c r="N124" s="82">
        <f t="shared" si="6"/>
        <v>80.11161544703283</v>
      </c>
      <c r="O124" s="66"/>
      <c r="S124">
        <v>44</v>
      </c>
      <c r="T124">
        <v>18.9999999999987</v>
      </c>
    </row>
    <row r="125" spans="1:20" ht="12.75">
      <c r="A125" s="64">
        <v>41</v>
      </c>
      <c r="B125" s="68">
        <v>2</v>
      </c>
      <c r="C125" s="82">
        <v>1</v>
      </c>
      <c r="D125" s="4">
        <v>5</v>
      </c>
      <c r="E125" s="4">
        <v>1</v>
      </c>
      <c r="F125" s="88">
        <v>5.929</v>
      </c>
      <c r="G125" s="82">
        <f t="shared" si="4"/>
        <v>76.26746567000781</v>
      </c>
      <c r="H125" s="92"/>
      <c r="I125" s="68"/>
      <c r="J125" s="65">
        <v>5.839</v>
      </c>
      <c r="K125" s="74">
        <f t="shared" si="5"/>
        <v>78.63669736501932</v>
      </c>
      <c r="L125" s="4"/>
      <c r="M125" s="65">
        <v>5.929</v>
      </c>
      <c r="N125" s="82">
        <f t="shared" si="6"/>
        <v>76.26746567000781</v>
      </c>
      <c r="O125" s="66"/>
      <c r="S125">
        <v>45</v>
      </c>
      <c r="T125">
        <v>17.9999999999986</v>
      </c>
    </row>
    <row r="126" spans="1:20" ht="12.75">
      <c r="A126" s="64">
        <v>42</v>
      </c>
      <c r="B126" s="68">
        <v>1</v>
      </c>
      <c r="C126" s="82">
        <v>1</v>
      </c>
      <c r="D126" s="4">
        <v>2</v>
      </c>
      <c r="E126" s="4">
        <v>2</v>
      </c>
      <c r="F126" s="88">
        <v>5.819</v>
      </c>
      <c r="G126" s="82">
        <f t="shared" si="4"/>
        <v>79.1781775862591</v>
      </c>
      <c r="H126" s="92"/>
      <c r="I126" s="68"/>
      <c r="J126" s="65">
        <v>5.862</v>
      </c>
      <c r="K126" s="74">
        <f t="shared" si="5"/>
        <v>78.02083388374665</v>
      </c>
      <c r="L126" s="4"/>
      <c r="M126" s="65">
        <v>5.819</v>
      </c>
      <c r="N126" s="82">
        <f t="shared" si="6"/>
        <v>79.1781775862591</v>
      </c>
      <c r="O126" s="66"/>
      <c r="S126">
        <v>46</v>
      </c>
      <c r="T126">
        <v>16.9999999999986</v>
      </c>
    </row>
    <row r="127" spans="1:20" ht="12.75">
      <c r="A127" s="64">
        <v>43</v>
      </c>
      <c r="B127" s="68">
        <v>5</v>
      </c>
      <c r="C127" s="82">
        <v>1</v>
      </c>
      <c r="D127" s="4">
        <v>1</v>
      </c>
      <c r="E127" s="4">
        <v>1</v>
      </c>
      <c r="F127" s="88">
        <v>5.848</v>
      </c>
      <c r="G127" s="82">
        <f t="shared" si="4"/>
        <v>78.39484179655341</v>
      </c>
      <c r="H127" s="92"/>
      <c r="I127" s="68"/>
      <c r="J127" s="65">
        <v>5.804</v>
      </c>
      <c r="K127" s="74">
        <f t="shared" si="5"/>
        <v>79.58796648666561</v>
      </c>
      <c r="L127" s="4"/>
      <c r="M127" s="65">
        <v>5.848</v>
      </c>
      <c r="N127" s="82">
        <f t="shared" si="6"/>
        <v>78.39484179655341</v>
      </c>
      <c r="O127" s="66"/>
      <c r="S127">
        <v>47</v>
      </c>
      <c r="T127">
        <v>15.9999999999986</v>
      </c>
    </row>
    <row r="128" spans="1:20" ht="12.75">
      <c r="A128" s="64">
        <v>44</v>
      </c>
      <c r="B128" s="68">
        <v>2</v>
      </c>
      <c r="C128" s="82">
        <v>1</v>
      </c>
      <c r="D128" s="4">
        <v>2</v>
      </c>
      <c r="E128" s="4">
        <v>1</v>
      </c>
      <c r="F128" s="88">
        <v>5.925</v>
      </c>
      <c r="G128" s="82">
        <f t="shared" si="4"/>
        <v>76.37047759907072</v>
      </c>
      <c r="H128" s="92"/>
      <c r="I128" s="68"/>
      <c r="J128" s="65">
        <v>5.886</v>
      </c>
      <c r="K128" s="74">
        <f t="shared" si="5"/>
        <v>77.38587551471724</v>
      </c>
      <c r="L128" s="4"/>
      <c r="M128" s="65">
        <v>5.925</v>
      </c>
      <c r="N128" s="82">
        <f t="shared" si="6"/>
        <v>76.37047759907072</v>
      </c>
      <c r="O128" s="66"/>
      <c r="S128">
        <v>48</v>
      </c>
      <c r="T128">
        <v>14.9999999999986</v>
      </c>
    </row>
    <row r="129" spans="1:20" ht="12.75">
      <c r="A129" s="64">
        <v>45</v>
      </c>
      <c r="B129" s="68">
        <v>2</v>
      </c>
      <c r="C129" s="82">
        <v>1</v>
      </c>
      <c r="D129" s="4">
        <v>1</v>
      </c>
      <c r="E129" s="4">
        <v>1</v>
      </c>
      <c r="F129" s="88">
        <v>5.851</v>
      </c>
      <c r="G129" s="82">
        <f t="shared" si="4"/>
        <v>78.31447118230908</v>
      </c>
      <c r="H129" s="92"/>
      <c r="I129" s="68"/>
      <c r="J129" s="65">
        <v>5.894</v>
      </c>
      <c r="K129" s="74">
        <f t="shared" si="5"/>
        <v>77.17594444690367</v>
      </c>
      <c r="L129" s="4"/>
      <c r="M129" s="65">
        <v>5.851</v>
      </c>
      <c r="N129" s="82">
        <f t="shared" si="6"/>
        <v>78.31447118230908</v>
      </c>
      <c r="O129" s="66"/>
      <c r="S129">
        <v>49</v>
      </c>
      <c r="T129">
        <v>13.9999999999985</v>
      </c>
    </row>
    <row r="130" spans="1:20" ht="12.75">
      <c r="A130" s="64">
        <v>46</v>
      </c>
      <c r="B130" s="68">
        <v>2</v>
      </c>
      <c r="C130" s="82">
        <v>1</v>
      </c>
      <c r="D130" s="4">
        <v>1</v>
      </c>
      <c r="E130" s="4">
        <v>2</v>
      </c>
      <c r="F130" s="88">
        <v>5.824</v>
      </c>
      <c r="G130" s="82">
        <f t="shared" si="4"/>
        <v>79.04228440339345</v>
      </c>
      <c r="H130" s="92"/>
      <c r="I130" s="68"/>
      <c r="J130" s="65">
        <v>5.854</v>
      </c>
      <c r="K130" s="74">
        <f t="shared" si="5"/>
        <v>78.23422409901256</v>
      </c>
      <c r="L130" s="4"/>
      <c r="M130" s="65">
        <v>5.824</v>
      </c>
      <c r="N130" s="82">
        <f t="shared" si="6"/>
        <v>79.04228440339345</v>
      </c>
      <c r="O130" s="66"/>
      <c r="S130">
        <v>50</v>
      </c>
      <c r="T130">
        <v>12.9999999999985</v>
      </c>
    </row>
    <row r="131" spans="1:20" ht="12.75">
      <c r="A131" s="64">
        <v>47</v>
      </c>
      <c r="B131" s="68">
        <v>8</v>
      </c>
      <c r="C131" s="82">
        <v>2</v>
      </c>
      <c r="D131" s="4">
        <v>1</v>
      </c>
      <c r="E131" s="4">
        <v>2</v>
      </c>
      <c r="F131" s="88">
        <v>5.847</v>
      </c>
      <c r="G131" s="82">
        <f t="shared" si="4"/>
        <v>78.42165949645019</v>
      </c>
      <c r="H131" s="92"/>
      <c r="I131" s="68"/>
      <c r="J131" s="65">
        <v>5.906</v>
      </c>
      <c r="K131" s="74">
        <f t="shared" si="5"/>
        <v>76.86264594300081</v>
      </c>
      <c r="L131" s="4"/>
      <c r="M131" s="65">
        <v>5.847</v>
      </c>
      <c r="N131" s="82">
        <f t="shared" si="6"/>
        <v>78.42165949645019</v>
      </c>
      <c r="O131" s="66"/>
      <c r="S131">
        <v>51</v>
      </c>
      <c r="T131">
        <v>11.9999999999985</v>
      </c>
    </row>
    <row r="132" spans="1:20" ht="12.75">
      <c r="A132" s="64">
        <v>48</v>
      </c>
      <c r="B132" s="70">
        <v>48</v>
      </c>
      <c r="C132" s="82">
        <v>2</v>
      </c>
      <c r="D132" s="4">
        <v>2</v>
      </c>
      <c r="E132" s="4">
        <v>1</v>
      </c>
      <c r="F132" s="88">
        <v>5.825</v>
      </c>
      <c r="G132" s="82">
        <f t="shared" si="4"/>
        <v>79.01514775115038</v>
      </c>
      <c r="H132" s="92" t="s">
        <v>51</v>
      </c>
      <c r="I132" s="68"/>
      <c r="J132" s="65">
        <v>5.84</v>
      </c>
      <c r="K132" s="74">
        <f t="shared" si="5"/>
        <v>78.60976929489223</v>
      </c>
      <c r="L132" s="4"/>
      <c r="M132" s="65">
        <v>5.825</v>
      </c>
      <c r="N132" s="82">
        <f t="shared" si="6"/>
        <v>79.01514775115038</v>
      </c>
      <c r="O132" s="66" t="s">
        <v>50</v>
      </c>
      <c r="S132">
        <v>52</v>
      </c>
      <c r="T132">
        <v>10.9999999999984</v>
      </c>
    </row>
    <row r="133" spans="1:20" ht="12.75">
      <c r="A133" s="64">
        <v>49</v>
      </c>
      <c r="B133" s="68">
        <v>1</v>
      </c>
      <c r="C133" s="82">
        <v>1</v>
      </c>
      <c r="D133" s="4">
        <v>2</v>
      </c>
      <c r="E133" s="4">
        <v>1</v>
      </c>
      <c r="F133" s="88">
        <v>5.88</v>
      </c>
      <c r="G133" s="82">
        <f t="shared" si="4"/>
        <v>77.54388644962391</v>
      </c>
      <c r="H133" s="92"/>
      <c r="I133" s="68"/>
      <c r="J133" s="65">
        <v>5.897</v>
      </c>
      <c r="K133" s="74">
        <f t="shared" si="5"/>
        <v>77.09744048204473</v>
      </c>
      <c r="L133" s="4"/>
      <c r="M133" s="65">
        <v>5.88</v>
      </c>
      <c r="N133" s="82">
        <f t="shared" si="6"/>
        <v>77.54388644962391</v>
      </c>
      <c r="O133" s="66"/>
      <c r="S133">
        <v>53</v>
      </c>
      <c r="T133">
        <v>9.99999999999842</v>
      </c>
    </row>
    <row r="134" spans="1:20" ht="12.75">
      <c r="A134" s="64">
        <v>50</v>
      </c>
      <c r="B134" s="68">
        <v>5</v>
      </c>
      <c r="C134" s="82">
        <v>2</v>
      </c>
      <c r="D134" s="4">
        <v>2</v>
      </c>
      <c r="E134" s="4">
        <v>1</v>
      </c>
      <c r="F134" s="88">
        <v>5.856</v>
      </c>
      <c r="G134" s="82">
        <f t="shared" si="4"/>
        <v>78.18079454680655</v>
      </c>
      <c r="H134" s="92"/>
      <c r="I134" s="68"/>
      <c r="J134" s="65">
        <v>5.892</v>
      </c>
      <c r="K134" s="74">
        <f t="shared" si="5"/>
        <v>77.22834705578083</v>
      </c>
      <c r="L134" s="4"/>
      <c r="M134" s="65">
        <v>5.856</v>
      </c>
      <c r="N134" s="82">
        <f t="shared" si="6"/>
        <v>78.18079454680655</v>
      </c>
      <c r="O134" s="66"/>
      <c r="S134">
        <v>54</v>
      </c>
      <c r="T134">
        <v>8.99999999999842</v>
      </c>
    </row>
    <row r="135" spans="1:20" ht="12.75">
      <c r="A135" s="64">
        <v>51</v>
      </c>
      <c r="B135" s="68">
        <v>2</v>
      </c>
      <c r="C135" s="82">
        <v>1</v>
      </c>
      <c r="D135" s="4">
        <v>1</v>
      </c>
      <c r="E135" s="4">
        <v>1</v>
      </c>
      <c r="F135" s="88">
        <v>5.871</v>
      </c>
      <c r="G135" s="82">
        <f t="shared" si="4"/>
        <v>77.78181181160801</v>
      </c>
      <c r="H135" s="92"/>
      <c r="I135" s="68"/>
      <c r="J135" s="65">
        <v>5.903</v>
      </c>
      <c r="K135" s="74">
        <f t="shared" si="5"/>
        <v>76.94079147309986</v>
      </c>
      <c r="L135" s="4"/>
      <c r="M135" s="65">
        <v>5.871</v>
      </c>
      <c r="N135" s="82">
        <f t="shared" si="6"/>
        <v>77.78181181160801</v>
      </c>
      <c r="O135" s="66"/>
      <c r="S135">
        <v>55</v>
      </c>
      <c r="T135">
        <v>7.99999999999842</v>
      </c>
    </row>
    <row r="136" spans="1:20" ht="12.75">
      <c r="A136" s="64">
        <v>52</v>
      </c>
      <c r="B136" s="68">
        <v>10</v>
      </c>
      <c r="C136" s="82">
        <v>5</v>
      </c>
      <c r="D136" s="4">
        <v>3</v>
      </c>
      <c r="E136" s="4">
        <v>1</v>
      </c>
      <c r="F136" s="88">
        <v>5.912</v>
      </c>
      <c r="G136" s="82">
        <f t="shared" si="4"/>
        <v>76.70671162113904</v>
      </c>
      <c r="H136" s="92"/>
      <c r="I136" s="68"/>
      <c r="J136" s="65">
        <v>5.873</v>
      </c>
      <c r="K136" s="74">
        <f t="shared" si="5"/>
        <v>77.72884496819192</v>
      </c>
      <c r="L136" s="4"/>
      <c r="M136" s="65">
        <v>5.912</v>
      </c>
      <c r="N136" s="82">
        <f t="shared" si="6"/>
        <v>76.70671162113904</v>
      </c>
      <c r="O136" s="66"/>
      <c r="S136">
        <v>56</v>
      </c>
      <c r="T136">
        <v>6.99999999999832</v>
      </c>
    </row>
    <row r="137" spans="1:20" ht="12.75">
      <c r="A137" s="64">
        <v>53</v>
      </c>
      <c r="B137" s="68">
        <v>3</v>
      </c>
      <c r="C137" s="82">
        <v>1</v>
      </c>
      <c r="D137" s="4">
        <v>7</v>
      </c>
      <c r="E137" s="4">
        <v>5</v>
      </c>
      <c r="F137" s="88">
        <v>5.826</v>
      </c>
      <c r="G137" s="82">
        <f t="shared" si="4"/>
        <v>78.98802507126737</v>
      </c>
      <c r="H137" s="92"/>
      <c r="I137" s="68"/>
      <c r="J137" s="65">
        <v>6.025</v>
      </c>
      <c r="K137" s="74">
        <f t="shared" si="5"/>
        <v>73.85639634755259</v>
      </c>
      <c r="L137" s="4"/>
      <c r="M137" s="65">
        <v>5.826</v>
      </c>
      <c r="N137" s="82">
        <f t="shared" si="6"/>
        <v>78.98802507126737</v>
      </c>
      <c r="O137" s="66"/>
      <c r="S137">
        <v>57</v>
      </c>
      <c r="T137">
        <v>5.99999999999832</v>
      </c>
    </row>
    <row r="138" spans="1:20" ht="12.75">
      <c r="A138" s="64">
        <v>54</v>
      </c>
      <c r="B138" s="68">
        <v>3</v>
      </c>
      <c r="C138" s="82">
        <v>1</v>
      </c>
      <c r="D138" s="4">
        <v>2</v>
      </c>
      <c r="E138" s="4">
        <v>2</v>
      </c>
      <c r="F138" s="88">
        <v>5.83</v>
      </c>
      <c r="G138" s="82">
        <f t="shared" si="4"/>
        <v>78.87967388364662</v>
      </c>
      <c r="H138" s="92"/>
      <c r="I138" s="68"/>
      <c r="J138" s="65">
        <v>5.964</v>
      </c>
      <c r="K138" s="74">
        <f t="shared" si="5"/>
        <v>75.37493425970185</v>
      </c>
      <c r="L138" s="4"/>
      <c r="M138" s="65">
        <v>5.83</v>
      </c>
      <c r="N138" s="82">
        <f t="shared" si="6"/>
        <v>78.87967388364662</v>
      </c>
      <c r="O138" s="66"/>
      <c r="S138">
        <v>58</v>
      </c>
      <c r="T138">
        <v>4.99999999999832</v>
      </c>
    </row>
    <row r="139" spans="1:20" ht="12.75">
      <c r="A139" s="64">
        <v>55</v>
      </c>
      <c r="B139" s="68">
        <v>1</v>
      </c>
      <c r="C139" s="82">
        <v>1</v>
      </c>
      <c r="D139" s="4">
        <v>1</v>
      </c>
      <c r="E139" s="4">
        <v>1</v>
      </c>
      <c r="F139" s="88">
        <v>5.933</v>
      </c>
      <c r="G139" s="82">
        <f t="shared" si="4"/>
        <v>76.16466202114059</v>
      </c>
      <c r="H139" s="92"/>
      <c r="I139" s="68"/>
      <c r="J139" s="65">
        <v>5.877</v>
      </c>
      <c r="K139" s="74">
        <f t="shared" si="5"/>
        <v>77.62307346151889</v>
      </c>
      <c r="L139" s="4"/>
      <c r="M139" s="65">
        <v>5.933</v>
      </c>
      <c r="N139" s="82">
        <f t="shared" si="6"/>
        <v>76.16466202114059</v>
      </c>
      <c r="O139" s="66"/>
      <c r="S139">
        <v>59</v>
      </c>
      <c r="T139">
        <v>3.99999999999822</v>
      </c>
    </row>
    <row r="140" spans="1:20" ht="12.75">
      <c r="A140" s="64">
        <v>56</v>
      </c>
      <c r="B140" s="70">
        <v>63</v>
      </c>
      <c r="C140" s="82">
        <v>1</v>
      </c>
      <c r="D140" s="4">
        <v>15</v>
      </c>
      <c r="E140" s="4">
        <v>8</v>
      </c>
      <c r="F140" s="88">
        <v>5.916</v>
      </c>
      <c r="G140" s="82">
        <f t="shared" si="4"/>
        <v>76.60301888324864</v>
      </c>
      <c r="H140" s="92" t="s">
        <v>51</v>
      </c>
      <c r="I140" s="68"/>
      <c r="J140" s="65">
        <v>5.906</v>
      </c>
      <c r="K140" s="74">
        <f t="shared" si="5"/>
        <v>76.86264594300081</v>
      </c>
      <c r="L140" s="4"/>
      <c r="M140" s="65">
        <v>5.916</v>
      </c>
      <c r="N140" s="82">
        <f t="shared" si="6"/>
        <v>76.60301888324864</v>
      </c>
      <c r="O140" s="66" t="s">
        <v>50</v>
      </c>
      <c r="S140">
        <v>60</v>
      </c>
      <c r="T140">
        <v>2.99999999999822</v>
      </c>
    </row>
    <row r="141" spans="1:20" ht="12.75">
      <c r="A141" s="64">
        <v>57</v>
      </c>
      <c r="B141" s="68">
        <v>2</v>
      </c>
      <c r="C141" s="82">
        <v>1</v>
      </c>
      <c r="D141" s="4">
        <v>1</v>
      </c>
      <c r="E141" s="4">
        <v>1</v>
      </c>
      <c r="F141" s="88">
        <v>5.84</v>
      </c>
      <c r="G141" s="82">
        <f t="shared" si="4"/>
        <v>78.60976929489223</v>
      </c>
      <c r="H141" s="92"/>
      <c r="I141" s="68"/>
      <c r="J141" s="65">
        <v>5.801</v>
      </c>
      <c r="K141" s="74">
        <f t="shared" si="5"/>
        <v>79.67030595851521</v>
      </c>
      <c r="L141" s="4"/>
      <c r="M141" s="65">
        <v>5.84</v>
      </c>
      <c r="N141" s="82">
        <f t="shared" si="6"/>
        <v>78.60976929489223</v>
      </c>
      <c r="O141" s="66"/>
      <c r="S141">
        <v>61</v>
      </c>
      <c r="T141">
        <v>1.99999999999822</v>
      </c>
    </row>
    <row r="142" spans="1:20" ht="12.75">
      <c r="A142" s="64">
        <v>58</v>
      </c>
      <c r="B142" s="69">
        <v>4</v>
      </c>
      <c r="C142" s="82">
        <v>1</v>
      </c>
      <c r="D142" s="4">
        <v>2</v>
      </c>
      <c r="E142" s="4">
        <v>1</v>
      </c>
      <c r="F142" s="88">
        <v>5.888</v>
      </c>
      <c r="G142" s="82">
        <f t="shared" si="4"/>
        <v>77.33331251707244</v>
      </c>
      <c r="H142" s="92" t="s">
        <v>51</v>
      </c>
      <c r="I142" s="68"/>
      <c r="J142" s="65">
        <v>5.808</v>
      </c>
      <c r="K142" s="74">
        <f t="shared" si="5"/>
        <v>79.47837893823295</v>
      </c>
      <c r="L142" s="4"/>
      <c r="M142" s="65">
        <v>5.888</v>
      </c>
      <c r="N142" s="82">
        <f t="shared" si="6"/>
        <v>77.33331251707244</v>
      </c>
      <c r="O142" s="66"/>
      <c r="S142">
        <v>62</v>
      </c>
      <c r="T142">
        <v>0.999999999998217</v>
      </c>
    </row>
    <row r="143" spans="1:20" ht="12.75">
      <c r="A143" s="64">
        <v>59</v>
      </c>
      <c r="B143" s="70">
        <v>39</v>
      </c>
      <c r="C143" s="82">
        <v>1</v>
      </c>
      <c r="D143" s="7">
        <v>105</v>
      </c>
      <c r="E143" s="4">
        <v>1</v>
      </c>
      <c r="F143" s="88">
        <v>5.866</v>
      </c>
      <c r="G143" s="82">
        <f t="shared" si="4"/>
        <v>77.91446602442261</v>
      </c>
      <c r="H143" s="92" t="s">
        <v>51</v>
      </c>
      <c r="I143" s="68"/>
      <c r="J143" s="65">
        <v>5.894</v>
      </c>
      <c r="K143" s="74">
        <f t="shared" si="5"/>
        <v>77.17594444690367</v>
      </c>
      <c r="L143" s="4"/>
      <c r="M143" s="65">
        <v>5.866</v>
      </c>
      <c r="N143" s="82">
        <f t="shared" si="6"/>
        <v>77.91446602442261</v>
      </c>
      <c r="O143" s="66" t="s">
        <v>50</v>
      </c>
      <c r="S143">
        <v>63</v>
      </c>
      <c r="T143">
        <v>0</v>
      </c>
    </row>
    <row r="144" spans="1:15" ht="12.75">
      <c r="A144" s="64">
        <v>60</v>
      </c>
      <c r="B144" s="68">
        <v>13</v>
      </c>
      <c r="C144" s="82">
        <v>7</v>
      </c>
      <c r="D144" s="4">
        <v>2</v>
      </c>
      <c r="E144" s="4">
        <v>1</v>
      </c>
      <c r="F144" s="88">
        <v>5.897</v>
      </c>
      <c r="G144" s="82">
        <f t="shared" si="4"/>
        <v>77.09744048204473</v>
      </c>
      <c r="H144" s="92"/>
      <c r="I144" s="68"/>
      <c r="J144" s="65">
        <v>5.965</v>
      </c>
      <c r="K144" s="74">
        <f t="shared" si="5"/>
        <v>75.34966397767016</v>
      </c>
      <c r="L144" s="4"/>
      <c r="M144" s="65">
        <v>5.897</v>
      </c>
      <c r="N144" s="82">
        <f t="shared" si="6"/>
        <v>77.09744048204473</v>
      </c>
      <c r="O144" s="66"/>
    </row>
    <row r="145" spans="1:15" ht="12.75">
      <c r="A145" s="64">
        <v>61</v>
      </c>
      <c r="B145" s="68">
        <v>3</v>
      </c>
      <c r="C145" s="82">
        <v>1</v>
      </c>
      <c r="D145" s="4">
        <v>10</v>
      </c>
      <c r="E145" s="4">
        <v>3</v>
      </c>
      <c r="F145" s="88">
        <v>5.886</v>
      </c>
      <c r="G145" s="82">
        <f t="shared" si="4"/>
        <v>77.38587551471724</v>
      </c>
      <c r="H145" s="92"/>
      <c r="I145" s="68"/>
      <c r="J145" s="65">
        <v>6.013</v>
      </c>
      <c r="K145" s="74">
        <f t="shared" si="5"/>
        <v>74.15147737759153</v>
      </c>
      <c r="L145" s="4"/>
      <c r="M145" s="65">
        <v>5.886</v>
      </c>
      <c r="N145" s="82">
        <f t="shared" si="6"/>
        <v>77.38587551471724</v>
      </c>
      <c r="O145" s="66"/>
    </row>
    <row r="146" spans="1:15" ht="12.75">
      <c r="A146" s="64">
        <v>62</v>
      </c>
      <c r="B146" s="70">
        <v>490</v>
      </c>
      <c r="C146" s="82">
        <v>1</v>
      </c>
      <c r="D146" s="4">
        <v>1</v>
      </c>
      <c r="E146" s="4">
        <v>2</v>
      </c>
      <c r="F146" s="88">
        <v>5.877</v>
      </c>
      <c r="G146" s="82">
        <f t="shared" si="4"/>
        <v>77.62307346151889</v>
      </c>
      <c r="H146" s="92" t="s">
        <v>51</v>
      </c>
      <c r="I146" s="68"/>
      <c r="J146" s="65">
        <v>5.964</v>
      </c>
      <c r="K146" s="74">
        <f>$E$1*(($G$2/J146)^2)</f>
        <v>75.37493425970185</v>
      </c>
      <c r="L146" s="4"/>
      <c r="M146" s="65">
        <v>5.877</v>
      </c>
      <c r="N146" s="82">
        <f t="shared" si="6"/>
        <v>77.62307346151889</v>
      </c>
      <c r="O146" s="66" t="s">
        <v>50</v>
      </c>
    </row>
    <row r="147" spans="1:15" ht="13.5" thickBot="1">
      <c r="A147" s="75">
        <v>63</v>
      </c>
      <c r="B147" s="76">
        <v>2</v>
      </c>
      <c r="C147" s="78">
        <v>1</v>
      </c>
      <c r="D147" s="79">
        <v>2</v>
      </c>
      <c r="E147" s="79">
        <v>1</v>
      </c>
      <c r="F147" s="90">
        <v>5.927</v>
      </c>
      <c r="G147" s="78">
        <f t="shared" si="4"/>
        <v>76.31894556437092</v>
      </c>
      <c r="H147" s="80"/>
      <c r="I147" s="76"/>
      <c r="J147" s="77">
        <v>6.202</v>
      </c>
      <c r="K147" s="78">
        <f>$E$1*(($G$2/J147)^2)</f>
        <v>69.70094914987418</v>
      </c>
      <c r="L147" s="79"/>
      <c r="M147" s="77">
        <v>5.927</v>
      </c>
      <c r="N147" s="78">
        <f t="shared" si="6"/>
        <v>76.31894556437092</v>
      </c>
      <c r="O147" s="80"/>
    </row>
    <row r="148" spans="2:8" ht="15" thickBot="1" thickTop="1">
      <c r="B148" s="58" t="s">
        <v>52</v>
      </c>
      <c r="C148" s="59" t="s">
        <v>52</v>
      </c>
      <c r="D148" s="59" t="s">
        <v>53</v>
      </c>
      <c r="E148" s="59" t="s">
        <v>53</v>
      </c>
      <c r="F148" s="59" t="s">
        <v>54</v>
      </c>
      <c r="G148" s="59" t="s">
        <v>55</v>
      </c>
      <c r="H148" s="60" t="s">
        <v>46</v>
      </c>
    </row>
    <row r="149" spans="1:15" ht="12.75">
      <c r="A149" s="84" t="s">
        <v>43</v>
      </c>
      <c r="B149" s="85">
        <f>AVERAGE(B84:B147)</f>
        <v>13.64375</v>
      </c>
      <c r="C149" s="85">
        <f>AVERAGE(C84:C147)</f>
        <v>2.140625</v>
      </c>
      <c r="D149" s="85">
        <f>AVERAGE(D84:D147)</f>
        <v>21.734375</v>
      </c>
      <c r="E149" s="85">
        <f>AVERAGE(E84:E147)</f>
        <v>1.8125</v>
      </c>
      <c r="F149" s="85">
        <f>AVERAGE(F84:F147)</f>
        <v>5.836499999999998</v>
      </c>
      <c r="G149" s="85">
        <f>AVERAGE(G84:G147)</f>
        <v>79.2396063301223</v>
      </c>
      <c r="H149" s="94">
        <f>COUNTIF(H84:H147,"w")</f>
        <v>12</v>
      </c>
      <c r="I149" s="85" t="e">
        <f>AVERAGE(I84:I147)</f>
        <v>#DIV/0!</v>
      </c>
      <c r="J149" s="85">
        <f>AVERAGE(J84:J147)</f>
        <v>5.889265624999998</v>
      </c>
      <c r="K149" s="86"/>
      <c r="L149" s="85" t="e">
        <f>AVERAGE(L84:L147)</f>
        <v>#DIV/0!</v>
      </c>
      <c r="M149" s="85">
        <f>AVERAGE(M84:M147)</f>
        <v>5.836499999999998</v>
      </c>
      <c r="N149" s="85">
        <f>AVERAGE(N84:N147)</f>
        <v>79.2396063301223</v>
      </c>
      <c r="O149" s="85" t="e">
        <f>AVERAGE(O84:O147)</f>
        <v>#DIV/0!</v>
      </c>
    </row>
    <row r="150" spans="1:15" ht="12.75">
      <c r="A150" s="87" t="s">
        <v>40</v>
      </c>
      <c r="B150" s="85">
        <f>STDEVP(B84:B147)</f>
        <v>61.022347020886535</v>
      </c>
      <c r="C150" s="85">
        <f>STDEVP(C84:C147)</f>
        <v>4.4856270029255665</v>
      </c>
      <c r="D150" s="85">
        <f>STDEVP(D84:D147)</f>
        <v>100.33899450542334</v>
      </c>
      <c r="E150" s="85">
        <f>STDEVP(E84:E147)</f>
        <v>2.2491317769308226</v>
      </c>
      <c r="F150" s="85">
        <f>STDEVP(F84:F147)</f>
        <v>0.2221186338423888</v>
      </c>
      <c r="G150" s="85">
        <f>STDEVP(G84:G147)</f>
        <v>9.974940970662159</v>
      </c>
      <c r="H150" s="85"/>
      <c r="I150" s="85" t="e">
        <f>STDEVP(I84:I147)</f>
        <v>#DIV/0!</v>
      </c>
      <c r="J150" s="85">
        <f>STDEVP(J84:J147)</f>
        <v>0.06080893288307741</v>
      </c>
      <c r="K150" s="86"/>
      <c r="L150" s="85" t="e">
        <f>STDEVP(L84:L147)</f>
        <v>#DIV/0!</v>
      </c>
      <c r="M150" s="85">
        <f>STDEVP(M84:M147)</f>
        <v>0.2221186338423888</v>
      </c>
      <c r="N150" s="85">
        <f>STDEVP(N84:N147)</f>
        <v>9.974940970662159</v>
      </c>
      <c r="O150" s="85" t="e">
        <f>STDEVP(O84:O147)</f>
        <v>#DIV/0!</v>
      </c>
    </row>
    <row r="151" spans="1:15" ht="12.75">
      <c r="A151" s="84" t="s">
        <v>42</v>
      </c>
      <c r="B151" s="85">
        <f>MAX(B84:B147)</f>
        <v>490</v>
      </c>
      <c r="C151" s="85">
        <f>MAX(C84:C147)</f>
        <v>31</v>
      </c>
      <c r="D151" s="85">
        <f>MAX(D84:D147)</f>
        <v>753</v>
      </c>
      <c r="E151" s="85">
        <f>MAX(E84:E147)</f>
        <v>16</v>
      </c>
      <c r="F151" s="85">
        <f>MAX(F84:F147)</f>
        <v>6.062</v>
      </c>
      <c r="G151" s="85">
        <f>MAX(G84:G147)</f>
        <v>157.63944700604472</v>
      </c>
      <c r="H151" s="85"/>
      <c r="I151" s="85">
        <f>MAX(I84:I147)</f>
        <v>0</v>
      </c>
      <c r="J151" s="85">
        <f>MAX(J84:J147)</f>
        <v>6.202</v>
      </c>
      <c r="K151" s="86"/>
      <c r="L151" s="85">
        <f>MAX(L84:L147)</f>
        <v>0</v>
      </c>
      <c r="M151" s="85">
        <f>MAX(M84:M147)</f>
        <v>6.062</v>
      </c>
      <c r="N151" s="85">
        <f>MAX(N84:N147)</f>
        <v>157.63944700604472</v>
      </c>
      <c r="O151" s="85">
        <f>MAX(O84:O147)</f>
        <v>0</v>
      </c>
    </row>
    <row r="152" spans="1:15" ht="12.75">
      <c r="A152" s="84" t="s">
        <v>41</v>
      </c>
      <c r="B152" s="85">
        <f>MIN(B84:B147)</f>
        <v>1</v>
      </c>
      <c r="C152" s="85">
        <f>MIN(C84:C147)</f>
        <v>1</v>
      </c>
      <c r="D152" s="85">
        <f>MIN(D84:D147)</f>
        <v>1</v>
      </c>
      <c r="E152" s="85">
        <f>MIN(E84:E147)</f>
        <v>1</v>
      </c>
      <c r="F152" s="85">
        <f>MIN(F84:F147)</f>
        <v>4.124</v>
      </c>
      <c r="G152" s="85">
        <f>MIN(G84:G147)</f>
        <v>72.95756854916105</v>
      </c>
      <c r="H152" s="85"/>
      <c r="I152" s="85">
        <f>MIN(I84:I147)</f>
        <v>0</v>
      </c>
      <c r="J152" s="85">
        <f>MIN(J84:J147)</f>
        <v>5.801</v>
      </c>
      <c r="K152" s="86"/>
      <c r="L152" s="85">
        <f>MIN(L84:L147)</f>
        <v>0</v>
      </c>
      <c r="M152" s="85">
        <f>MIN(M84:M147)</f>
        <v>4.124</v>
      </c>
      <c r="N152" s="85">
        <f>MIN(N84:N147)</f>
        <v>72.95756854916105</v>
      </c>
      <c r="O152" s="85">
        <f>MIN(O84:O147)</f>
        <v>0</v>
      </c>
    </row>
    <row r="153" spans="1:14" ht="12.75">
      <c r="A153" s="25"/>
      <c r="B153" s="85">
        <f>MODE(B84:B147)</f>
        <v>2</v>
      </c>
      <c r="C153" s="85">
        <f>MODE(C84:C147)</f>
        <v>1</v>
      </c>
      <c r="D153" s="85">
        <f>MODE(D84:D147)</f>
        <v>2</v>
      </c>
      <c r="E153" s="85">
        <f>MODE(E84:E147)</f>
        <v>1</v>
      </c>
      <c r="F153" s="85">
        <f>MODE(F84:F147)</f>
        <v>5.827</v>
      </c>
      <c r="G153" s="94">
        <f>MODE(G84:G147)</f>
        <v>78.9609163541538</v>
      </c>
      <c r="H153" s="94"/>
      <c r="I153" s="25"/>
      <c r="J153" s="25"/>
      <c r="K153" s="25"/>
      <c r="L153" s="25"/>
      <c r="M153" s="25"/>
      <c r="N153" s="25"/>
    </row>
    <row r="154" spans="1:14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</row>
    <row r="155" spans="1:14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</row>
    <row r="156" spans="1:14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</row>
    <row r="157" spans="1:14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</row>
    <row r="158" spans="1:14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</row>
    <row r="159" spans="1:14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</row>
    <row r="160" spans="1:14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</row>
    <row r="161" spans="1:14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</row>
    <row r="162" spans="1:14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</row>
    <row r="163" spans="1:14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</row>
    <row r="164" spans="1:14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</row>
    <row r="165" spans="1:14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</row>
    <row r="166" spans="1:14" ht="12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</row>
    <row r="167" spans="1:14" ht="12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</row>
    <row r="168" spans="1:14" ht="12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</row>
    <row r="169" spans="1:14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</row>
    <row r="170" spans="1:14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</row>
    <row r="171" spans="1:14" ht="12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</row>
  </sheetData>
  <mergeCells count="3">
    <mergeCell ref="D2:E2"/>
    <mergeCell ref="B80:H80"/>
    <mergeCell ref="I80:O80"/>
  </mergeCells>
  <printOptions/>
  <pageMargins left="0.49" right="0.39" top="0.23" bottom="0.45" header="0.1" footer="0.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6"/>
  <sheetViews>
    <sheetView workbookViewId="0" topLeftCell="A35">
      <selection activeCell="H54" sqref="H54"/>
    </sheetView>
  </sheetViews>
  <sheetFormatPr defaultColWidth="11.421875" defaultRowHeight="12.75"/>
  <cols>
    <col min="7" max="7" width="11.57421875" style="0" bestFit="1" customWidth="1"/>
    <col min="8" max="8" width="11.421875" style="25" customWidth="1"/>
  </cols>
  <sheetData>
    <row r="1" ht="12.75">
      <c r="A1" t="s">
        <v>12</v>
      </c>
    </row>
    <row r="4" spans="1:5" ht="15">
      <c r="A4" s="20" t="s">
        <v>14</v>
      </c>
      <c r="B4" s="20" t="s">
        <v>13</v>
      </c>
      <c r="D4" s="20" t="s">
        <v>14</v>
      </c>
      <c r="E4" s="20" t="s">
        <v>13</v>
      </c>
    </row>
    <row r="5" spans="1:6" ht="12.75">
      <c r="A5" s="1">
        <v>0</v>
      </c>
      <c r="B5" s="1">
        <v>7.56</v>
      </c>
      <c r="C5">
        <f>B5-B6</f>
        <v>0.1899999999999995</v>
      </c>
      <c r="D5" s="1">
        <v>0</v>
      </c>
      <c r="E5" s="1">
        <v>6.5</v>
      </c>
      <c r="F5">
        <f>E5-E6</f>
        <v>1</v>
      </c>
    </row>
    <row r="6" spans="1:6" ht="12.75">
      <c r="A6" s="1">
        <v>30</v>
      </c>
      <c r="B6" s="1">
        <v>7.37</v>
      </c>
      <c r="C6">
        <f aca="true" t="shared" si="0" ref="C6:C24">B6-B7</f>
        <v>0.21999999999999975</v>
      </c>
      <c r="D6" s="1">
        <v>120</v>
      </c>
      <c r="E6" s="1">
        <v>5.5</v>
      </c>
      <c r="F6">
        <f aca="true" t="shared" si="1" ref="F6:F18">E6-E7</f>
        <v>0.40000000000000036</v>
      </c>
    </row>
    <row r="7" spans="1:6" ht="12.75">
      <c r="A7" s="1">
        <v>60</v>
      </c>
      <c r="B7" s="1">
        <v>7.15</v>
      </c>
      <c r="C7">
        <f t="shared" si="0"/>
        <v>0.1900000000000004</v>
      </c>
      <c r="D7" s="1">
        <v>180</v>
      </c>
      <c r="E7" s="1">
        <v>5.1</v>
      </c>
      <c r="F7">
        <f t="shared" si="1"/>
        <v>0.39999999999999947</v>
      </c>
    </row>
    <row r="8" spans="1:6" ht="12.75">
      <c r="A8" s="1">
        <v>90</v>
      </c>
      <c r="B8" s="1">
        <v>6.96</v>
      </c>
      <c r="C8">
        <f t="shared" si="0"/>
        <v>0.1900000000000004</v>
      </c>
      <c r="D8" s="1">
        <v>240</v>
      </c>
      <c r="E8" s="1">
        <v>4.7</v>
      </c>
      <c r="F8">
        <f t="shared" si="1"/>
        <v>0.40000000000000036</v>
      </c>
    </row>
    <row r="9" spans="1:6" ht="12.75">
      <c r="A9" s="1">
        <v>120</v>
      </c>
      <c r="B9" s="1">
        <v>6.77</v>
      </c>
      <c r="C9">
        <f t="shared" si="0"/>
        <v>0.17999999999999972</v>
      </c>
      <c r="D9" s="1">
        <v>300</v>
      </c>
      <c r="E9" s="1">
        <v>4.3</v>
      </c>
      <c r="F9">
        <f t="shared" si="1"/>
        <v>0.3999999999999999</v>
      </c>
    </row>
    <row r="10" spans="1:6" ht="12.75">
      <c r="A10" s="1">
        <v>150</v>
      </c>
      <c r="B10" s="1">
        <v>6.59</v>
      </c>
      <c r="C10">
        <f t="shared" si="0"/>
        <v>0.1899999999999995</v>
      </c>
      <c r="D10" s="1">
        <v>360</v>
      </c>
      <c r="E10" s="1">
        <v>3.9</v>
      </c>
      <c r="F10">
        <f t="shared" si="1"/>
        <v>0.2999999999999998</v>
      </c>
    </row>
    <row r="11" spans="1:6" ht="12.75">
      <c r="A11" s="1">
        <v>180</v>
      </c>
      <c r="B11" s="1">
        <v>6.4</v>
      </c>
      <c r="C11">
        <f t="shared" si="0"/>
        <v>0.1800000000000006</v>
      </c>
      <c r="D11" s="1">
        <v>420</v>
      </c>
      <c r="E11" s="1">
        <v>3.6</v>
      </c>
      <c r="F11">
        <f t="shared" si="1"/>
        <v>0.30000000000000027</v>
      </c>
    </row>
    <row r="12" spans="1:6" ht="12.75">
      <c r="A12" s="1">
        <v>210</v>
      </c>
      <c r="B12" s="1">
        <v>6.22</v>
      </c>
      <c r="C12">
        <f t="shared" si="0"/>
        <v>0.17999999999999972</v>
      </c>
      <c r="D12" s="1">
        <v>480</v>
      </c>
      <c r="E12" s="1">
        <v>3.3</v>
      </c>
      <c r="F12">
        <f t="shared" si="1"/>
        <v>0.2999999999999998</v>
      </c>
    </row>
    <row r="13" spans="1:6" ht="12.75">
      <c r="A13" s="1">
        <v>240</v>
      </c>
      <c r="B13" s="1">
        <v>6.04</v>
      </c>
      <c r="C13">
        <f t="shared" si="0"/>
        <v>0.16999999999999993</v>
      </c>
      <c r="D13" s="1">
        <v>540</v>
      </c>
      <c r="E13" s="1">
        <v>3</v>
      </c>
      <c r="F13">
        <f t="shared" si="1"/>
        <v>0.2999999999999998</v>
      </c>
    </row>
    <row r="14" spans="1:6" ht="12.75">
      <c r="A14" s="1">
        <v>270</v>
      </c>
      <c r="B14" s="1">
        <v>5.87</v>
      </c>
      <c r="C14">
        <f t="shared" si="0"/>
        <v>0.16999999999999993</v>
      </c>
      <c r="D14" s="1">
        <v>600</v>
      </c>
      <c r="E14" s="1">
        <v>2.7</v>
      </c>
      <c r="F14">
        <f t="shared" si="1"/>
        <v>0.20000000000000018</v>
      </c>
    </row>
    <row r="15" spans="1:6" ht="12.75">
      <c r="A15" s="1">
        <v>300</v>
      </c>
      <c r="B15" s="1">
        <v>5.7</v>
      </c>
      <c r="C15">
        <f t="shared" si="0"/>
        <v>0.14000000000000057</v>
      </c>
      <c r="D15" s="1">
        <v>660</v>
      </c>
      <c r="E15" s="1">
        <v>2.5</v>
      </c>
      <c r="F15">
        <f t="shared" si="1"/>
        <v>0.2999999999999998</v>
      </c>
    </row>
    <row r="16" spans="1:6" ht="12.75">
      <c r="A16" s="1">
        <v>330</v>
      </c>
      <c r="B16" s="1">
        <v>5.56</v>
      </c>
      <c r="C16">
        <f t="shared" si="0"/>
        <v>0.16999999999999993</v>
      </c>
      <c r="D16" s="1">
        <v>720</v>
      </c>
      <c r="E16" s="1">
        <v>2.2</v>
      </c>
      <c r="F16">
        <f t="shared" si="1"/>
        <v>0.20000000000000018</v>
      </c>
    </row>
    <row r="17" spans="1:6" ht="12.75">
      <c r="A17" s="1">
        <v>360</v>
      </c>
      <c r="B17" s="1">
        <v>5.39</v>
      </c>
      <c r="C17">
        <f t="shared" si="0"/>
        <v>0.17999999999999972</v>
      </c>
      <c r="D17" s="1">
        <v>780</v>
      </c>
      <c r="E17" s="1">
        <v>2</v>
      </c>
      <c r="F17">
        <f t="shared" si="1"/>
        <v>0.19999999999999996</v>
      </c>
    </row>
    <row r="18" spans="1:6" ht="12.75">
      <c r="A18" s="1">
        <v>390</v>
      </c>
      <c r="B18" s="1">
        <v>5.21</v>
      </c>
      <c r="C18">
        <f t="shared" si="0"/>
        <v>0.15000000000000036</v>
      </c>
      <c r="D18" s="1">
        <v>840</v>
      </c>
      <c r="E18" s="1">
        <v>1.8</v>
      </c>
      <c r="F18">
        <f t="shared" si="1"/>
        <v>0.19999999999999996</v>
      </c>
    </row>
    <row r="19" spans="1:5" ht="12.75">
      <c r="A19" s="1">
        <v>420</v>
      </c>
      <c r="B19" s="1">
        <v>5.06</v>
      </c>
      <c r="C19">
        <f t="shared" si="0"/>
        <v>0.14999999999999947</v>
      </c>
      <c r="D19" s="1">
        <v>900</v>
      </c>
      <c r="E19" s="1">
        <v>1.6</v>
      </c>
    </row>
    <row r="20" spans="1:3" ht="12.75">
      <c r="A20" s="1">
        <v>450</v>
      </c>
      <c r="B20" s="1">
        <v>4.91</v>
      </c>
      <c r="C20">
        <f t="shared" si="0"/>
        <v>0.15000000000000036</v>
      </c>
    </row>
    <row r="21" spans="1:3" ht="12.75">
      <c r="A21" s="1">
        <v>480</v>
      </c>
      <c r="B21" s="1">
        <v>4.76</v>
      </c>
      <c r="C21">
        <f t="shared" si="0"/>
        <v>0.14999999999999947</v>
      </c>
    </row>
    <row r="22" spans="1:3" ht="12.75">
      <c r="A22" s="1">
        <v>510</v>
      </c>
      <c r="B22" s="1">
        <v>4.61</v>
      </c>
      <c r="C22">
        <f t="shared" si="0"/>
        <v>0.14000000000000057</v>
      </c>
    </row>
    <row r="23" spans="1:3" ht="12.75">
      <c r="A23" s="1">
        <v>540</v>
      </c>
      <c r="B23" s="1">
        <v>4.47</v>
      </c>
      <c r="C23">
        <f t="shared" si="0"/>
        <v>0.13999999999999968</v>
      </c>
    </row>
    <row r="24" spans="1:3" ht="12.75">
      <c r="A24" s="1">
        <v>570</v>
      </c>
      <c r="B24" s="1">
        <v>4.33</v>
      </c>
      <c r="C24">
        <f t="shared" si="0"/>
        <v>0.13999999999999968</v>
      </c>
    </row>
    <row r="25" spans="1:6" ht="12.75">
      <c r="A25" s="1">
        <v>600</v>
      </c>
      <c r="B25" s="1">
        <v>4.19</v>
      </c>
      <c r="F25">
        <f>AVERAGE(F6:F18)</f>
        <v>0.30000000000000004</v>
      </c>
    </row>
    <row r="26" spans="3:6" ht="12.75">
      <c r="C26">
        <f>AVERAGE(C5:C24)</f>
        <v>0.16849999999999996</v>
      </c>
      <c r="F26">
        <f>F25/60</f>
        <v>0.005000000000000001</v>
      </c>
    </row>
    <row r="27" ht="12.75">
      <c r="C27">
        <f>C26/30</f>
        <v>0.005616666666666665</v>
      </c>
    </row>
    <row r="33" ht="12.75">
      <c r="H33"/>
    </row>
    <row r="34" ht="12.75">
      <c r="H34"/>
    </row>
    <row r="35" ht="12.75">
      <c r="H35"/>
    </row>
    <row r="36" ht="12.75">
      <c r="H36"/>
    </row>
    <row r="37" ht="12.75">
      <c r="H37"/>
    </row>
    <row r="38" ht="12.75">
      <c r="H38"/>
    </row>
    <row r="39" ht="12.75">
      <c r="H39"/>
    </row>
    <row r="40" ht="12.75">
      <c r="H40"/>
    </row>
    <row r="41" spans="1:10" ht="12.75">
      <c r="A41" s="1" t="s">
        <v>17</v>
      </c>
      <c r="B41" s="1">
        <v>1520</v>
      </c>
      <c r="H41"/>
      <c r="I41" s="42" t="s">
        <v>17</v>
      </c>
      <c r="J41" s="42">
        <v>1520</v>
      </c>
    </row>
    <row r="42" spans="1:10" ht="12.75">
      <c r="A42" s="1" t="s">
        <v>18</v>
      </c>
      <c r="B42" s="1">
        <v>-40</v>
      </c>
      <c r="H42"/>
      <c r="I42" s="42" t="s">
        <v>18</v>
      </c>
      <c r="J42" s="42">
        <v>-40</v>
      </c>
    </row>
    <row r="43" ht="12.75">
      <c r="H43"/>
    </row>
    <row r="44" spans="6:14" ht="12.75">
      <c r="F44" t="s">
        <v>33</v>
      </c>
      <c r="H44"/>
      <c r="N44" t="s">
        <v>29</v>
      </c>
    </row>
    <row r="45" spans="2:26" ht="12.75">
      <c r="B45" t="s">
        <v>33</v>
      </c>
      <c r="E45" s="1" t="s">
        <v>20</v>
      </c>
      <c r="F45" t="s">
        <v>21</v>
      </c>
      <c r="H45"/>
      <c r="M45" s="1" t="s">
        <v>20</v>
      </c>
      <c r="N45" t="s">
        <v>24</v>
      </c>
      <c r="O45" t="s">
        <v>32</v>
      </c>
      <c r="V45" t="s">
        <v>30</v>
      </c>
      <c r="Y45" s="1" t="s">
        <v>30</v>
      </c>
      <c r="Z45" s="1"/>
    </row>
    <row r="46" spans="8:26" ht="12.75">
      <c r="H46"/>
      <c r="J46" t="s">
        <v>29</v>
      </c>
      <c r="Y46" s="1" t="s">
        <v>20</v>
      </c>
      <c r="Z46" s="1" t="s">
        <v>24</v>
      </c>
    </row>
    <row r="47" spans="1:28" ht="12" customHeight="1">
      <c r="A47" s="21" t="s">
        <v>19</v>
      </c>
      <c r="B47" s="21" t="s">
        <v>36</v>
      </c>
      <c r="C47" s="21" t="s">
        <v>37</v>
      </c>
      <c r="D47" s="26"/>
      <c r="E47" s="21" t="s">
        <v>15</v>
      </c>
      <c r="F47" s="21" t="s">
        <v>16</v>
      </c>
      <c r="H47" s="26"/>
      <c r="I47" s="21" t="s">
        <v>19</v>
      </c>
      <c r="J47" s="21" t="s">
        <v>34</v>
      </c>
      <c r="K47" s="21" t="s">
        <v>35</v>
      </c>
      <c r="L47" s="26"/>
      <c r="M47" s="21" t="s">
        <v>15</v>
      </c>
      <c r="N47" s="21" t="s">
        <v>25</v>
      </c>
      <c r="O47" s="21" t="s">
        <v>31</v>
      </c>
      <c r="U47" s="21" t="s">
        <v>19</v>
      </c>
      <c r="V47" s="21" t="s">
        <v>38</v>
      </c>
      <c r="W47" s="21" t="s">
        <v>39</v>
      </c>
      <c r="X47" s="26"/>
      <c r="Y47" s="21" t="s">
        <v>15</v>
      </c>
      <c r="Z47" s="21" t="s">
        <v>16</v>
      </c>
      <c r="AA47" s="21" t="s">
        <v>16</v>
      </c>
      <c r="AB47" s="21" t="s">
        <v>16</v>
      </c>
    </row>
    <row r="48" spans="1:28" ht="12" customHeight="1">
      <c r="A48" s="22">
        <v>6</v>
      </c>
      <c r="B48" s="22">
        <v>159</v>
      </c>
      <c r="C48" s="22">
        <v>163</v>
      </c>
      <c r="E48" s="22">
        <v>1</v>
      </c>
      <c r="F48" s="22">
        <v>193</v>
      </c>
      <c r="I48" s="22">
        <v>5.5</v>
      </c>
      <c r="J48" s="22">
        <v>178</v>
      </c>
      <c r="K48" s="22">
        <v>178</v>
      </c>
      <c r="M48" s="22">
        <v>1</v>
      </c>
      <c r="N48" s="22">
        <v>174</v>
      </c>
      <c r="O48" s="22">
        <v>180</v>
      </c>
      <c r="U48" s="22">
        <v>5.5</v>
      </c>
      <c r="V48" s="22">
        <v>169</v>
      </c>
      <c r="W48" s="22">
        <v>169</v>
      </c>
      <c r="X48" s="24"/>
      <c r="Y48" s="22">
        <v>1</v>
      </c>
      <c r="Z48" s="22">
        <v>182</v>
      </c>
      <c r="AA48" s="27"/>
      <c r="AB48" s="22"/>
    </row>
    <row r="49" spans="1:28" ht="12" customHeight="1">
      <c r="A49" s="22">
        <v>10</v>
      </c>
      <c r="B49" s="22">
        <v>169</v>
      </c>
      <c r="C49" s="22">
        <v>170</v>
      </c>
      <c r="E49" s="22">
        <v>2</v>
      </c>
      <c r="F49" s="22">
        <v>190</v>
      </c>
      <c r="H49" s="24"/>
      <c r="I49" s="22">
        <v>10</v>
      </c>
      <c r="J49" s="22">
        <v>182</v>
      </c>
      <c r="K49" s="22">
        <v>187</v>
      </c>
      <c r="M49" s="22">
        <v>2</v>
      </c>
      <c r="N49" s="22">
        <v>196</v>
      </c>
      <c r="O49" s="22">
        <v>200</v>
      </c>
      <c r="U49" s="22">
        <v>10</v>
      </c>
      <c r="V49" s="22">
        <v>169</v>
      </c>
      <c r="W49" s="22">
        <v>177</v>
      </c>
      <c r="X49" s="24"/>
      <c r="Y49" s="22">
        <v>2</v>
      </c>
      <c r="Z49" s="22">
        <v>185</v>
      </c>
      <c r="AA49" s="22"/>
      <c r="AB49" s="22"/>
    </row>
    <row r="50" spans="1:28" ht="12" customHeight="1">
      <c r="A50" s="22">
        <v>15</v>
      </c>
      <c r="B50" s="22">
        <v>178</v>
      </c>
      <c r="C50" s="22">
        <v>171</v>
      </c>
      <c r="E50" s="22">
        <v>3</v>
      </c>
      <c r="F50" s="22">
        <v>191</v>
      </c>
      <c r="H50" s="24"/>
      <c r="I50" s="22">
        <v>15</v>
      </c>
      <c r="J50" s="22">
        <v>181</v>
      </c>
      <c r="K50" s="22">
        <v>188</v>
      </c>
      <c r="M50" s="22">
        <v>3</v>
      </c>
      <c r="N50" s="22">
        <v>189</v>
      </c>
      <c r="O50" s="22">
        <v>197</v>
      </c>
      <c r="U50" s="22">
        <v>15</v>
      </c>
      <c r="V50" s="22">
        <v>171</v>
      </c>
      <c r="W50" s="22">
        <v>172</v>
      </c>
      <c r="X50" s="24"/>
      <c r="Y50" s="22">
        <v>3</v>
      </c>
      <c r="Z50" s="22">
        <v>182</v>
      </c>
      <c r="AA50" s="22"/>
      <c r="AB50" s="22"/>
    </row>
    <row r="51" spans="1:28" ht="12" customHeight="1">
      <c r="A51" s="22">
        <v>20</v>
      </c>
      <c r="B51" s="22">
        <v>189</v>
      </c>
      <c r="C51" s="22">
        <v>175</v>
      </c>
      <c r="E51" s="22">
        <v>4</v>
      </c>
      <c r="F51" s="22">
        <v>184</v>
      </c>
      <c r="H51" s="24"/>
      <c r="I51" s="22">
        <v>20</v>
      </c>
      <c r="J51" s="22">
        <v>184</v>
      </c>
      <c r="K51" s="22">
        <v>185</v>
      </c>
      <c r="M51" s="22">
        <v>4</v>
      </c>
      <c r="N51" s="22">
        <v>189</v>
      </c>
      <c r="O51" s="22">
        <v>197</v>
      </c>
      <c r="U51" s="22">
        <v>20</v>
      </c>
      <c r="V51" s="22">
        <v>176</v>
      </c>
      <c r="W51" s="22">
        <v>171</v>
      </c>
      <c r="X51" s="24"/>
      <c r="Y51" s="22">
        <v>4</v>
      </c>
      <c r="Z51" s="22">
        <v>182</v>
      </c>
      <c r="AA51" s="22"/>
      <c r="AB51" s="22"/>
    </row>
    <row r="52" spans="1:28" ht="12" customHeight="1">
      <c r="A52" s="22">
        <v>25</v>
      </c>
      <c r="B52" s="22">
        <v>189</v>
      </c>
      <c r="C52" s="22">
        <v>185</v>
      </c>
      <c r="E52" s="22">
        <v>5</v>
      </c>
      <c r="F52" s="22">
        <v>190</v>
      </c>
      <c r="H52" s="24"/>
      <c r="I52" s="22">
        <v>25</v>
      </c>
      <c r="J52" s="22">
        <v>179</v>
      </c>
      <c r="K52" s="22">
        <v>184</v>
      </c>
      <c r="M52" s="22">
        <v>5</v>
      </c>
      <c r="N52" s="22">
        <v>191</v>
      </c>
      <c r="O52" s="22">
        <v>190</v>
      </c>
      <c r="U52" s="22">
        <v>25</v>
      </c>
      <c r="V52" s="22">
        <v>177</v>
      </c>
      <c r="W52" s="22">
        <v>170</v>
      </c>
      <c r="X52" s="24"/>
      <c r="Y52" s="22">
        <v>5</v>
      </c>
      <c r="Z52" s="22">
        <v>179</v>
      </c>
      <c r="AA52" s="22"/>
      <c r="AB52" s="22"/>
    </row>
    <row r="53" spans="1:28" ht="12" customHeight="1">
      <c r="A53" s="22">
        <v>30</v>
      </c>
      <c r="B53" s="22">
        <v>189</v>
      </c>
      <c r="C53" s="22">
        <v>179</v>
      </c>
      <c r="E53" s="22">
        <v>6</v>
      </c>
      <c r="F53" s="22">
        <v>193</v>
      </c>
      <c r="H53" s="24"/>
      <c r="I53" s="22">
        <v>30</v>
      </c>
      <c r="J53" s="22">
        <v>186</v>
      </c>
      <c r="K53" s="22">
        <v>186</v>
      </c>
      <c r="M53" s="22">
        <v>6</v>
      </c>
      <c r="N53" s="22">
        <v>197</v>
      </c>
      <c r="O53" s="22">
        <v>194</v>
      </c>
      <c r="U53" s="22">
        <v>30</v>
      </c>
      <c r="V53" s="22">
        <v>174</v>
      </c>
      <c r="W53" s="22">
        <v>168</v>
      </c>
      <c r="X53" s="24"/>
      <c r="Y53" s="22">
        <v>6</v>
      </c>
      <c r="Z53" s="22">
        <v>183</v>
      </c>
      <c r="AA53" s="22"/>
      <c r="AB53" s="22"/>
    </row>
    <row r="54" spans="1:28" ht="12" customHeight="1">
      <c r="A54" s="22">
        <v>35</v>
      </c>
      <c r="B54" s="22">
        <v>191</v>
      </c>
      <c r="C54" s="22">
        <v>180</v>
      </c>
      <c r="E54" s="22">
        <v>7</v>
      </c>
      <c r="F54" s="22">
        <v>189</v>
      </c>
      <c r="H54" s="24"/>
      <c r="I54" s="22">
        <v>35</v>
      </c>
      <c r="J54" s="22">
        <v>184</v>
      </c>
      <c r="K54" s="22">
        <v>184</v>
      </c>
      <c r="M54" s="22">
        <v>7</v>
      </c>
      <c r="N54" s="22">
        <v>189</v>
      </c>
      <c r="O54" s="22">
        <v>192</v>
      </c>
      <c r="U54" s="22">
        <v>35</v>
      </c>
      <c r="V54" s="22">
        <v>171</v>
      </c>
      <c r="W54" s="22">
        <v>169</v>
      </c>
      <c r="X54" s="24"/>
      <c r="Y54" s="22">
        <v>7</v>
      </c>
      <c r="Z54" s="22">
        <v>186</v>
      </c>
      <c r="AA54" s="22"/>
      <c r="AB54" s="22"/>
    </row>
    <row r="55" spans="1:28" ht="12" customHeight="1">
      <c r="A55" s="22">
        <v>40</v>
      </c>
      <c r="B55" s="22">
        <v>193</v>
      </c>
      <c r="C55" s="22">
        <v>181</v>
      </c>
      <c r="E55" s="22">
        <v>8</v>
      </c>
      <c r="F55" s="22">
        <v>189</v>
      </c>
      <c r="H55" s="24"/>
      <c r="I55" s="22">
        <v>40</v>
      </c>
      <c r="J55" s="22">
        <v>185</v>
      </c>
      <c r="K55" s="22">
        <v>187</v>
      </c>
      <c r="M55" s="22">
        <v>8</v>
      </c>
      <c r="N55" s="22">
        <v>193</v>
      </c>
      <c r="O55" s="22">
        <v>190</v>
      </c>
      <c r="U55" s="22">
        <v>40</v>
      </c>
      <c r="V55" s="22">
        <v>176</v>
      </c>
      <c r="W55" s="22">
        <v>169</v>
      </c>
      <c r="X55" s="24"/>
      <c r="Y55" s="22">
        <v>8</v>
      </c>
      <c r="Z55" s="22">
        <v>184</v>
      </c>
      <c r="AA55" s="22"/>
      <c r="AB55" s="22"/>
    </row>
    <row r="56" spans="1:28" ht="12" customHeight="1">
      <c r="A56" s="22">
        <v>45</v>
      </c>
      <c r="B56" s="22">
        <v>187</v>
      </c>
      <c r="C56" s="22">
        <v>187</v>
      </c>
      <c r="E56" s="22">
        <v>9</v>
      </c>
      <c r="F56" s="22">
        <v>186</v>
      </c>
      <c r="H56" s="24"/>
      <c r="I56" s="22">
        <v>45</v>
      </c>
      <c r="J56" s="22">
        <v>187</v>
      </c>
      <c r="K56" s="22">
        <v>185</v>
      </c>
      <c r="M56" s="22">
        <v>9</v>
      </c>
      <c r="N56" s="22">
        <v>191</v>
      </c>
      <c r="O56" s="22">
        <v>193</v>
      </c>
      <c r="U56" s="22">
        <v>45</v>
      </c>
      <c r="V56" s="22">
        <v>175</v>
      </c>
      <c r="W56" s="22">
        <v>172</v>
      </c>
      <c r="X56" s="24"/>
      <c r="Y56" s="22">
        <v>9</v>
      </c>
      <c r="Z56" s="22">
        <v>177</v>
      </c>
      <c r="AA56" s="22"/>
      <c r="AB56" s="22"/>
    </row>
    <row r="57" spans="1:28" ht="12" customHeight="1">
      <c r="A57" s="22">
        <v>50</v>
      </c>
      <c r="B57" s="22">
        <v>188</v>
      </c>
      <c r="C57" s="22">
        <v>186</v>
      </c>
      <c r="E57" s="22">
        <v>10</v>
      </c>
      <c r="F57" s="23">
        <v>191</v>
      </c>
      <c r="H57" s="24"/>
      <c r="I57" s="22">
        <v>50</v>
      </c>
      <c r="J57" s="22">
        <v>181</v>
      </c>
      <c r="K57" s="22">
        <v>188</v>
      </c>
      <c r="M57" s="22">
        <v>10</v>
      </c>
      <c r="N57" s="23">
        <v>187</v>
      </c>
      <c r="O57" s="23">
        <v>189</v>
      </c>
      <c r="U57" s="22">
        <v>50</v>
      </c>
      <c r="V57" s="22">
        <v>177</v>
      </c>
      <c r="W57" s="22">
        <v>172</v>
      </c>
      <c r="X57" s="24"/>
      <c r="Y57" s="22">
        <v>10</v>
      </c>
      <c r="Z57" s="22">
        <v>181</v>
      </c>
      <c r="AA57" s="22"/>
      <c r="AB57" s="22"/>
    </row>
    <row r="58" spans="1:28" ht="12" customHeight="1">
      <c r="A58" s="22">
        <v>55</v>
      </c>
      <c r="B58" s="22">
        <v>185</v>
      </c>
      <c r="C58" s="22">
        <v>183</v>
      </c>
      <c r="E58" s="22">
        <v>11</v>
      </c>
      <c r="F58" s="22">
        <v>190</v>
      </c>
      <c r="H58" s="24"/>
      <c r="I58" s="22">
        <v>55</v>
      </c>
      <c r="J58" s="22">
        <v>181</v>
      </c>
      <c r="K58" s="22">
        <v>185</v>
      </c>
      <c r="M58" s="22">
        <v>11</v>
      </c>
      <c r="N58" s="22">
        <v>197</v>
      </c>
      <c r="O58" s="22">
        <v>193</v>
      </c>
      <c r="U58" s="22">
        <v>55</v>
      </c>
      <c r="V58" s="22">
        <v>174</v>
      </c>
      <c r="W58" s="22">
        <v>174</v>
      </c>
      <c r="X58" s="24"/>
      <c r="Y58" s="22">
        <v>11</v>
      </c>
      <c r="Z58" s="22">
        <v>182</v>
      </c>
      <c r="AA58" s="22"/>
      <c r="AB58" s="22"/>
    </row>
    <row r="59" spans="1:28" ht="12" customHeight="1">
      <c r="A59" s="22">
        <v>60</v>
      </c>
      <c r="B59" s="22">
        <v>178</v>
      </c>
      <c r="C59" s="22">
        <v>181</v>
      </c>
      <c r="E59" s="22">
        <v>12</v>
      </c>
      <c r="F59" s="22">
        <v>191</v>
      </c>
      <c r="H59" s="24"/>
      <c r="I59" s="22">
        <v>60</v>
      </c>
      <c r="J59" s="22">
        <v>183</v>
      </c>
      <c r="K59" s="22">
        <v>186</v>
      </c>
      <c r="M59" s="22">
        <v>12</v>
      </c>
      <c r="N59" s="22">
        <v>191</v>
      </c>
      <c r="O59" s="22">
        <v>199</v>
      </c>
      <c r="U59" s="22">
        <v>60</v>
      </c>
      <c r="V59" s="22">
        <v>174</v>
      </c>
      <c r="W59" s="22">
        <v>170</v>
      </c>
      <c r="X59" s="24"/>
      <c r="Y59" s="22">
        <v>12</v>
      </c>
      <c r="Z59" s="22">
        <v>184</v>
      </c>
      <c r="AA59" s="22"/>
      <c r="AB59" s="22"/>
    </row>
    <row r="60" spans="1:28" ht="12" customHeight="1">
      <c r="A60" s="22">
        <v>65</v>
      </c>
      <c r="B60" s="22">
        <v>182</v>
      </c>
      <c r="C60" s="22">
        <v>186</v>
      </c>
      <c r="E60" s="22">
        <v>13</v>
      </c>
      <c r="F60" s="22">
        <v>186</v>
      </c>
      <c r="H60" s="24"/>
      <c r="I60" s="22">
        <v>65</v>
      </c>
      <c r="J60" s="22">
        <v>183</v>
      </c>
      <c r="K60" s="22">
        <v>190</v>
      </c>
      <c r="M60" s="22">
        <v>13</v>
      </c>
      <c r="N60" s="22">
        <v>184</v>
      </c>
      <c r="O60" s="22">
        <v>188</v>
      </c>
      <c r="U60" s="22">
        <v>65</v>
      </c>
      <c r="V60" s="22">
        <v>179</v>
      </c>
      <c r="W60" s="22">
        <v>180</v>
      </c>
      <c r="X60" s="24"/>
      <c r="Y60" s="22">
        <v>13</v>
      </c>
      <c r="Z60" s="22">
        <v>185</v>
      </c>
      <c r="AA60" s="22"/>
      <c r="AB60" s="22"/>
    </row>
    <row r="61" spans="1:28" ht="12" customHeight="1">
      <c r="A61" s="22">
        <v>70</v>
      </c>
      <c r="B61" s="22">
        <v>181</v>
      </c>
      <c r="C61" s="22">
        <v>178</v>
      </c>
      <c r="E61" s="22">
        <v>14</v>
      </c>
      <c r="F61" s="22">
        <v>189</v>
      </c>
      <c r="H61" s="24"/>
      <c r="I61" s="22">
        <v>70</v>
      </c>
      <c r="J61" s="22">
        <v>183</v>
      </c>
      <c r="K61" s="22">
        <v>186</v>
      </c>
      <c r="M61" s="22">
        <v>14</v>
      </c>
      <c r="N61" s="22">
        <v>192</v>
      </c>
      <c r="O61" s="22">
        <v>194</v>
      </c>
      <c r="U61" s="22">
        <v>70</v>
      </c>
      <c r="V61" s="22">
        <v>180</v>
      </c>
      <c r="W61" s="22">
        <v>179</v>
      </c>
      <c r="X61" s="24"/>
      <c r="Y61" s="22">
        <v>14</v>
      </c>
      <c r="Z61" s="22">
        <v>184</v>
      </c>
      <c r="AA61" s="22"/>
      <c r="AB61" s="22"/>
    </row>
    <row r="62" spans="1:28" ht="12" customHeight="1">
      <c r="A62" s="22">
        <v>75</v>
      </c>
      <c r="B62" s="22">
        <v>185</v>
      </c>
      <c r="C62" s="22">
        <v>178</v>
      </c>
      <c r="E62" s="22">
        <v>15</v>
      </c>
      <c r="F62" s="22">
        <v>194</v>
      </c>
      <c r="H62" s="24"/>
      <c r="I62" s="22">
        <v>75</v>
      </c>
      <c r="J62" s="22">
        <v>184</v>
      </c>
      <c r="K62" s="22">
        <v>185</v>
      </c>
      <c r="M62" s="22">
        <v>15</v>
      </c>
      <c r="N62" s="22">
        <v>190</v>
      </c>
      <c r="O62" s="22">
        <v>188</v>
      </c>
      <c r="U62" s="22">
        <v>75</v>
      </c>
      <c r="V62" s="22">
        <v>180</v>
      </c>
      <c r="W62" s="22">
        <v>175</v>
      </c>
      <c r="X62" s="24"/>
      <c r="Y62" s="22">
        <v>15</v>
      </c>
      <c r="Z62" s="22">
        <v>187</v>
      </c>
      <c r="AA62" s="22"/>
      <c r="AB62" s="22"/>
    </row>
    <row r="63" spans="1:28" ht="12" customHeight="1">
      <c r="A63" s="22">
        <v>80</v>
      </c>
      <c r="B63" s="22">
        <v>184</v>
      </c>
      <c r="C63" s="22">
        <v>181</v>
      </c>
      <c r="E63" s="22">
        <v>16</v>
      </c>
      <c r="F63" s="22">
        <v>195</v>
      </c>
      <c r="H63" s="24"/>
      <c r="I63" s="22">
        <v>80</v>
      </c>
      <c r="J63" s="22">
        <v>182</v>
      </c>
      <c r="K63" s="22">
        <v>185</v>
      </c>
      <c r="M63" s="22">
        <v>16</v>
      </c>
      <c r="N63" s="22">
        <v>195</v>
      </c>
      <c r="O63" s="22">
        <v>195</v>
      </c>
      <c r="U63" s="22">
        <v>80</v>
      </c>
      <c r="V63" s="22">
        <v>180</v>
      </c>
      <c r="W63" s="22">
        <v>176</v>
      </c>
      <c r="X63" s="24"/>
      <c r="Y63" s="22">
        <v>16</v>
      </c>
      <c r="Z63" s="22">
        <v>188</v>
      </c>
      <c r="AA63" s="22"/>
      <c r="AB63" s="22"/>
    </row>
    <row r="64" spans="1:28" ht="12" customHeight="1">
      <c r="A64" s="22">
        <v>85</v>
      </c>
      <c r="B64" s="22">
        <v>165</v>
      </c>
      <c r="C64" s="22">
        <v>166</v>
      </c>
      <c r="E64" s="22">
        <v>17</v>
      </c>
      <c r="F64" s="22">
        <v>195</v>
      </c>
      <c r="H64" s="24"/>
      <c r="I64" s="22">
        <v>85</v>
      </c>
      <c r="J64" s="22">
        <v>168</v>
      </c>
      <c r="K64" s="22">
        <v>163</v>
      </c>
      <c r="M64" s="22">
        <v>17</v>
      </c>
      <c r="N64" s="22">
        <v>184</v>
      </c>
      <c r="O64" s="22">
        <v>188</v>
      </c>
      <c r="U64" s="22">
        <v>85</v>
      </c>
      <c r="V64" s="22">
        <v>150</v>
      </c>
      <c r="W64" s="22">
        <v>152</v>
      </c>
      <c r="X64" s="24"/>
      <c r="Y64" s="22">
        <v>17</v>
      </c>
      <c r="Z64" s="22">
        <v>182</v>
      </c>
      <c r="AA64" s="22"/>
      <c r="AB64" s="22"/>
    </row>
    <row r="65" spans="1:28" ht="12" customHeight="1">
      <c r="A65" s="22">
        <v>90</v>
      </c>
      <c r="B65" s="22">
        <v>189</v>
      </c>
      <c r="C65" s="22">
        <v>186</v>
      </c>
      <c r="E65" s="22">
        <v>18</v>
      </c>
      <c r="F65" s="22">
        <v>189</v>
      </c>
      <c r="H65" s="24"/>
      <c r="I65" s="28">
        <v>86</v>
      </c>
      <c r="J65" s="28">
        <v>120</v>
      </c>
      <c r="K65" s="22">
        <v>118</v>
      </c>
      <c r="M65" s="22">
        <v>18</v>
      </c>
      <c r="N65" s="22">
        <v>183</v>
      </c>
      <c r="O65" s="22">
        <v>190</v>
      </c>
      <c r="U65" s="22">
        <v>86</v>
      </c>
      <c r="V65" s="22">
        <v>106</v>
      </c>
      <c r="W65" s="22">
        <v>131</v>
      </c>
      <c r="X65" s="24"/>
      <c r="Y65" s="22">
        <v>18</v>
      </c>
      <c r="Z65" s="22">
        <v>180</v>
      </c>
      <c r="AA65" s="22"/>
      <c r="AB65" s="22"/>
    </row>
    <row r="66" spans="1:28" ht="12" customHeight="1">
      <c r="A66" s="22">
        <v>95</v>
      </c>
      <c r="B66" s="22">
        <v>188</v>
      </c>
      <c r="C66" s="22">
        <v>185</v>
      </c>
      <c r="E66" s="22">
        <v>19</v>
      </c>
      <c r="F66" s="22">
        <v>188</v>
      </c>
      <c r="H66" s="24"/>
      <c r="I66" s="22">
        <v>90</v>
      </c>
      <c r="J66" s="22">
        <v>187</v>
      </c>
      <c r="K66" s="22">
        <v>182</v>
      </c>
      <c r="M66" s="22">
        <v>19</v>
      </c>
      <c r="N66" s="22">
        <v>190</v>
      </c>
      <c r="O66" s="22">
        <v>192</v>
      </c>
      <c r="U66" s="22">
        <v>90</v>
      </c>
      <c r="V66" s="22">
        <v>184</v>
      </c>
      <c r="W66" s="22">
        <v>179</v>
      </c>
      <c r="X66" s="24"/>
      <c r="Y66" s="22">
        <v>19</v>
      </c>
      <c r="Z66" s="22">
        <v>178</v>
      </c>
      <c r="AA66" s="22"/>
      <c r="AB66" s="22"/>
    </row>
    <row r="67" spans="1:28" ht="12" customHeight="1">
      <c r="A67" s="22">
        <v>100</v>
      </c>
      <c r="B67" s="23">
        <v>188</v>
      </c>
      <c r="C67" s="22">
        <v>181</v>
      </c>
      <c r="E67" s="22">
        <v>20</v>
      </c>
      <c r="F67" s="22">
        <v>195</v>
      </c>
      <c r="H67" s="24"/>
      <c r="I67" s="22">
        <v>95</v>
      </c>
      <c r="J67" s="29">
        <v>183</v>
      </c>
      <c r="K67" s="22">
        <v>181</v>
      </c>
      <c r="M67" s="22">
        <v>20</v>
      </c>
      <c r="N67" s="22">
        <v>184</v>
      </c>
      <c r="O67" s="22">
        <v>189</v>
      </c>
      <c r="U67" s="22">
        <v>95</v>
      </c>
      <c r="V67" s="22">
        <v>184</v>
      </c>
      <c r="W67" s="22">
        <v>173</v>
      </c>
      <c r="X67" s="24"/>
      <c r="Y67" s="22">
        <v>20</v>
      </c>
      <c r="Z67" s="22">
        <v>178</v>
      </c>
      <c r="AA67" s="22"/>
      <c r="AB67" s="22"/>
    </row>
    <row r="68" spans="1:28" ht="12" customHeight="1">
      <c r="A68" s="22">
        <v>105</v>
      </c>
      <c r="B68" s="22">
        <v>187</v>
      </c>
      <c r="C68" s="22">
        <v>185</v>
      </c>
      <c r="E68" s="22">
        <v>21</v>
      </c>
      <c r="F68" s="22">
        <v>194</v>
      </c>
      <c r="H68" s="24"/>
      <c r="I68" s="22">
        <v>100</v>
      </c>
      <c r="J68" s="28">
        <v>186</v>
      </c>
      <c r="K68" s="22">
        <v>185</v>
      </c>
      <c r="M68" s="22">
        <v>21</v>
      </c>
      <c r="N68" s="22">
        <v>186</v>
      </c>
      <c r="O68" s="22">
        <v>187</v>
      </c>
      <c r="U68" s="22">
        <v>100</v>
      </c>
      <c r="V68" s="22">
        <v>178</v>
      </c>
      <c r="W68" s="22">
        <v>180</v>
      </c>
      <c r="X68" s="24"/>
      <c r="Y68" s="22">
        <v>21</v>
      </c>
      <c r="Z68" s="22">
        <v>180</v>
      </c>
      <c r="AA68" s="22"/>
      <c r="AB68" s="22"/>
    </row>
    <row r="69" spans="1:28" ht="12" customHeight="1">
      <c r="A69" s="22">
        <v>110</v>
      </c>
      <c r="B69" s="22">
        <v>181</v>
      </c>
      <c r="C69" s="22">
        <v>188</v>
      </c>
      <c r="E69" s="22">
        <v>22</v>
      </c>
      <c r="F69" s="22">
        <v>191</v>
      </c>
      <c r="H69" s="24"/>
      <c r="I69" s="22">
        <v>105</v>
      </c>
      <c r="J69" s="22">
        <v>188</v>
      </c>
      <c r="K69" s="22">
        <v>186</v>
      </c>
      <c r="M69" s="22">
        <v>22</v>
      </c>
      <c r="N69" s="22">
        <v>185</v>
      </c>
      <c r="O69" s="22">
        <v>191</v>
      </c>
      <c r="U69" s="22">
        <v>105</v>
      </c>
      <c r="V69" s="22">
        <v>183</v>
      </c>
      <c r="W69" s="22">
        <v>176</v>
      </c>
      <c r="X69" s="24"/>
      <c r="Y69" s="22">
        <v>22</v>
      </c>
      <c r="Z69" s="22">
        <v>181</v>
      </c>
      <c r="AA69" s="22"/>
      <c r="AB69" s="22"/>
    </row>
    <row r="70" spans="1:28" ht="12" customHeight="1">
      <c r="A70" s="22">
        <v>115</v>
      </c>
      <c r="B70" s="22">
        <v>183</v>
      </c>
      <c r="C70" s="22">
        <v>188</v>
      </c>
      <c r="E70" s="22">
        <v>23</v>
      </c>
      <c r="F70" s="22">
        <v>193</v>
      </c>
      <c r="H70" s="24"/>
      <c r="I70" s="22">
        <v>110</v>
      </c>
      <c r="J70" s="22">
        <v>186</v>
      </c>
      <c r="K70" s="22">
        <v>186</v>
      </c>
      <c r="M70" s="22">
        <v>23</v>
      </c>
      <c r="N70" s="22">
        <v>188</v>
      </c>
      <c r="O70" s="22">
        <v>192</v>
      </c>
      <c r="U70" s="22">
        <v>110</v>
      </c>
      <c r="V70" s="22">
        <v>181</v>
      </c>
      <c r="W70" s="22">
        <v>172</v>
      </c>
      <c r="X70" s="24"/>
      <c r="Y70" s="22">
        <v>23</v>
      </c>
      <c r="Z70" s="22">
        <v>181</v>
      </c>
      <c r="AA70" s="22"/>
      <c r="AB70" s="22"/>
    </row>
    <row r="71" spans="1:28" ht="12" customHeight="1">
      <c r="A71" s="22">
        <v>120</v>
      </c>
      <c r="B71" s="22">
        <v>183</v>
      </c>
      <c r="C71" s="22">
        <v>187</v>
      </c>
      <c r="E71" s="22">
        <v>24</v>
      </c>
      <c r="F71" s="22">
        <v>185</v>
      </c>
      <c r="H71" s="24"/>
      <c r="I71" s="22">
        <v>115</v>
      </c>
      <c r="J71" s="22">
        <v>190</v>
      </c>
      <c r="K71" s="22">
        <v>182</v>
      </c>
      <c r="M71" s="22">
        <v>24</v>
      </c>
      <c r="N71" s="22">
        <v>196</v>
      </c>
      <c r="O71" s="22">
        <v>184</v>
      </c>
      <c r="U71" s="22">
        <v>115</v>
      </c>
      <c r="V71" s="22">
        <v>183</v>
      </c>
      <c r="W71" s="22">
        <v>174</v>
      </c>
      <c r="X71" s="24"/>
      <c r="Y71" s="22">
        <v>24</v>
      </c>
      <c r="Z71" s="23">
        <v>181</v>
      </c>
      <c r="AA71" s="22"/>
      <c r="AB71" s="22"/>
    </row>
    <row r="72" spans="1:28" ht="12" customHeight="1">
      <c r="A72" s="22">
        <v>125</v>
      </c>
      <c r="B72" s="22">
        <v>185</v>
      </c>
      <c r="C72" s="22">
        <v>192</v>
      </c>
      <c r="E72" s="22">
        <v>25</v>
      </c>
      <c r="F72" s="22">
        <v>188</v>
      </c>
      <c r="H72" s="24"/>
      <c r="I72" s="22">
        <v>120</v>
      </c>
      <c r="J72" s="22">
        <v>189</v>
      </c>
      <c r="K72" s="22">
        <v>186</v>
      </c>
      <c r="M72" s="22">
        <v>25</v>
      </c>
      <c r="N72" s="22">
        <v>195</v>
      </c>
      <c r="O72" s="22">
        <v>189</v>
      </c>
      <c r="U72" s="22">
        <v>120</v>
      </c>
      <c r="V72" s="22">
        <v>180</v>
      </c>
      <c r="W72" s="22">
        <v>177</v>
      </c>
      <c r="X72" s="24"/>
      <c r="Y72" s="22">
        <v>25</v>
      </c>
      <c r="Z72" s="22">
        <v>179</v>
      </c>
      <c r="AA72" s="22"/>
      <c r="AB72" s="22"/>
    </row>
    <row r="73" spans="1:28" ht="12" customHeight="1">
      <c r="A73" s="22">
        <v>130</v>
      </c>
      <c r="B73" s="22">
        <v>186</v>
      </c>
      <c r="C73" s="22">
        <v>187</v>
      </c>
      <c r="E73" s="22">
        <v>26</v>
      </c>
      <c r="F73" s="22">
        <v>186</v>
      </c>
      <c r="H73" s="24"/>
      <c r="I73" s="22">
        <v>125</v>
      </c>
      <c r="J73" s="22">
        <v>185</v>
      </c>
      <c r="K73" s="22">
        <v>188</v>
      </c>
      <c r="M73" s="22">
        <v>26</v>
      </c>
      <c r="N73" s="22">
        <v>194</v>
      </c>
      <c r="O73" s="22">
        <v>186</v>
      </c>
      <c r="U73" s="22">
        <v>125</v>
      </c>
      <c r="V73" s="22">
        <v>178</v>
      </c>
      <c r="W73" s="22">
        <v>179</v>
      </c>
      <c r="X73" s="24"/>
      <c r="Y73" s="22">
        <v>26</v>
      </c>
      <c r="Z73" s="22">
        <v>181</v>
      </c>
      <c r="AA73" s="22"/>
      <c r="AB73" s="22"/>
    </row>
    <row r="74" spans="1:28" ht="12" customHeight="1">
      <c r="A74" s="22">
        <v>135</v>
      </c>
      <c r="B74" s="22">
        <v>184</v>
      </c>
      <c r="C74" s="22">
        <v>183</v>
      </c>
      <c r="E74" s="22">
        <v>27</v>
      </c>
      <c r="F74" s="22">
        <v>189</v>
      </c>
      <c r="H74" s="24"/>
      <c r="I74" s="22">
        <v>130</v>
      </c>
      <c r="J74" s="22">
        <v>192</v>
      </c>
      <c r="K74" s="22">
        <v>190</v>
      </c>
      <c r="M74" s="22">
        <v>27</v>
      </c>
      <c r="N74" s="22">
        <v>188</v>
      </c>
      <c r="O74" s="22">
        <v>187</v>
      </c>
      <c r="U74" s="22">
        <v>126</v>
      </c>
      <c r="V74" s="22"/>
      <c r="W74" s="22">
        <v>166</v>
      </c>
      <c r="X74" s="24"/>
      <c r="Y74" s="22">
        <v>27</v>
      </c>
      <c r="Z74" s="22">
        <v>181</v>
      </c>
      <c r="AA74" s="22"/>
      <c r="AB74" s="22"/>
    </row>
    <row r="75" spans="1:28" ht="12" customHeight="1">
      <c r="A75" s="22">
        <v>140</v>
      </c>
      <c r="B75" s="22">
        <v>181</v>
      </c>
      <c r="C75" s="22">
        <v>187</v>
      </c>
      <c r="E75" s="22">
        <v>28</v>
      </c>
      <c r="F75" s="22">
        <v>188</v>
      </c>
      <c r="H75" s="24"/>
      <c r="I75" s="22">
        <v>135</v>
      </c>
      <c r="J75" s="22">
        <v>182</v>
      </c>
      <c r="K75" s="22">
        <v>186</v>
      </c>
      <c r="M75" s="22">
        <v>28</v>
      </c>
      <c r="N75" s="22">
        <v>187</v>
      </c>
      <c r="O75" s="22">
        <v>182</v>
      </c>
      <c r="U75" s="22">
        <v>127</v>
      </c>
      <c r="V75" s="22"/>
      <c r="W75" s="22">
        <v>179</v>
      </c>
      <c r="X75" s="24"/>
      <c r="Y75" s="22">
        <v>28</v>
      </c>
      <c r="Z75" s="22">
        <v>176</v>
      </c>
      <c r="AA75" s="22"/>
      <c r="AB75" s="22"/>
    </row>
    <row r="76" spans="1:28" ht="12" customHeight="1">
      <c r="A76" s="22">
        <v>145</v>
      </c>
      <c r="B76" s="22">
        <v>183</v>
      </c>
      <c r="C76" s="22">
        <v>188</v>
      </c>
      <c r="E76" s="22">
        <v>29</v>
      </c>
      <c r="F76" s="22">
        <v>184</v>
      </c>
      <c r="H76" s="24"/>
      <c r="I76" s="22">
        <v>140</v>
      </c>
      <c r="J76" s="22">
        <v>185</v>
      </c>
      <c r="K76" s="22">
        <v>185</v>
      </c>
      <c r="M76" s="22">
        <v>29</v>
      </c>
      <c r="N76" s="22">
        <v>184</v>
      </c>
      <c r="O76" s="22">
        <v>185</v>
      </c>
      <c r="U76" s="22">
        <v>130</v>
      </c>
      <c r="V76" s="22">
        <v>183</v>
      </c>
      <c r="W76" s="22">
        <v>178</v>
      </c>
      <c r="X76" s="24"/>
      <c r="Y76" s="22">
        <v>29</v>
      </c>
      <c r="Z76" s="22">
        <v>180</v>
      </c>
      <c r="AA76" s="22"/>
      <c r="AB76" s="22"/>
    </row>
    <row r="77" spans="1:28" ht="12" customHeight="1">
      <c r="A77" s="22">
        <v>150</v>
      </c>
      <c r="B77" s="22">
        <v>184</v>
      </c>
      <c r="C77" s="22">
        <v>184</v>
      </c>
      <c r="E77" s="22">
        <v>30</v>
      </c>
      <c r="F77" s="22">
        <v>186</v>
      </c>
      <c r="H77" s="24"/>
      <c r="I77" s="22">
        <v>145</v>
      </c>
      <c r="J77" s="22">
        <v>181</v>
      </c>
      <c r="K77" s="22">
        <v>188</v>
      </c>
      <c r="M77" s="22">
        <v>30</v>
      </c>
      <c r="N77" s="22">
        <v>183</v>
      </c>
      <c r="O77" s="22">
        <v>175</v>
      </c>
      <c r="U77" s="22">
        <v>135</v>
      </c>
      <c r="V77" s="22">
        <v>184</v>
      </c>
      <c r="W77" s="22">
        <v>180</v>
      </c>
      <c r="X77" s="24"/>
      <c r="Y77" s="22">
        <v>30</v>
      </c>
      <c r="Z77" s="22">
        <v>182</v>
      </c>
      <c r="AA77" s="22"/>
      <c r="AB77" s="22"/>
    </row>
    <row r="78" spans="1:28" ht="12" customHeight="1">
      <c r="A78" s="22">
        <v>155</v>
      </c>
      <c r="B78" s="22">
        <v>124</v>
      </c>
      <c r="C78" s="22">
        <v>163</v>
      </c>
      <c r="E78" s="22">
        <v>31</v>
      </c>
      <c r="F78" s="22">
        <v>186</v>
      </c>
      <c r="H78" s="24"/>
      <c r="I78" s="22">
        <v>150</v>
      </c>
      <c r="J78" s="22">
        <v>185</v>
      </c>
      <c r="K78" s="22">
        <v>182</v>
      </c>
      <c r="M78" s="22">
        <v>31</v>
      </c>
      <c r="N78" s="22">
        <v>191</v>
      </c>
      <c r="O78" s="22">
        <v>192</v>
      </c>
      <c r="U78" s="22">
        <v>140</v>
      </c>
      <c r="V78" s="22">
        <v>179</v>
      </c>
      <c r="W78" s="22">
        <v>180</v>
      </c>
      <c r="X78" s="24"/>
      <c r="Y78" s="22">
        <v>31</v>
      </c>
      <c r="Z78" s="22">
        <v>178</v>
      </c>
      <c r="AA78" s="22"/>
      <c r="AB78" s="22"/>
    </row>
    <row r="79" spans="1:28" ht="12" customHeight="1">
      <c r="A79" s="22">
        <v>160</v>
      </c>
      <c r="B79" s="22">
        <v>182</v>
      </c>
      <c r="C79" s="22">
        <v>186</v>
      </c>
      <c r="E79" s="22">
        <v>32</v>
      </c>
      <c r="F79" s="22">
        <v>190</v>
      </c>
      <c r="H79" s="24"/>
      <c r="I79" s="22">
        <v>155</v>
      </c>
      <c r="J79" s="22">
        <v>186</v>
      </c>
      <c r="K79" s="22">
        <v>187</v>
      </c>
      <c r="M79" s="22">
        <v>32</v>
      </c>
      <c r="N79" s="22">
        <v>185</v>
      </c>
      <c r="O79" s="22">
        <v>187</v>
      </c>
      <c r="U79" s="22">
        <v>145</v>
      </c>
      <c r="V79" s="22">
        <v>179</v>
      </c>
      <c r="W79" s="22">
        <v>175</v>
      </c>
      <c r="X79" s="24"/>
      <c r="Y79" s="22">
        <v>32</v>
      </c>
      <c r="Z79" s="22">
        <v>180</v>
      </c>
      <c r="AA79" s="22"/>
      <c r="AB79" s="22"/>
    </row>
    <row r="80" spans="1:28" ht="12" customHeight="1">
      <c r="A80" s="22">
        <v>165</v>
      </c>
      <c r="B80" s="22">
        <v>182</v>
      </c>
      <c r="C80" s="22">
        <v>183</v>
      </c>
      <c r="E80" s="22">
        <v>33</v>
      </c>
      <c r="F80" s="22">
        <v>183</v>
      </c>
      <c r="H80" s="24"/>
      <c r="I80" s="22">
        <v>160</v>
      </c>
      <c r="J80" s="22">
        <v>189</v>
      </c>
      <c r="K80" s="22">
        <v>184</v>
      </c>
      <c r="M80" s="22">
        <v>33</v>
      </c>
      <c r="N80" s="22">
        <v>192</v>
      </c>
      <c r="O80" s="22">
        <v>193</v>
      </c>
      <c r="U80" s="22">
        <v>150</v>
      </c>
      <c r="V80" s="22">
        <v>181</v>
      </c>
      <c r="W80" s="22">
        <v>175</v>
      </c>
      <c r="X80" s="24"/>
      <c r="Y80" s="22">
        <v>33</v>
      </c>
      <c r="Z80" s="22">
        <v>185</v>
      </c>
      <c r="AA80" s="22"/>
      <c r="AB80" s="22"/>
    </row>
    <row r="81" spans="1:28" ht="12" customHeight="1">
      <c r="A81" s="22">
        <v>170</v>
      </c>
      <c r="B81" s="22">
        <v>181</v>
      </c>
      <c r="C81" s="22">
        <v>180</v>
      </c>
      <c r="E81" s="22">
        <v>34</v>
      </c>
      <c r="F81" s="22">
        <v>186</v>
      </c>
      <c r="H81" s="24"/>
      <c r="I81" s="22">
        <v>165</v>
      </c>
      <c r="J81" s="22">
        <v>188</v>
      </c>
      <c r="K81" s="22">
        <v>188</v>
      </c>
      <c r="M81" s="22">
        <v>34</v>
      </c>
      <c r="N81" s="22">
        <v>188</v>
      </c>
      <c r="O81" s="22">
        <v>191</v>
      </c>
      <c r="U81" s="22">
        <v>155</v>
      </c>
      <c r="V81" s="22">
        <v>178</v>
      </c>
      <c r="W81" s="22">
        <v>175</v>
      </c>
      <c r="X81" s="24"/>
      <c r="Y81" s="22">
        <v>34</v>
      </c>
      <c r="Z81" s="22">
        <v>179</v>
      </c>
      <c r="AA81" s="22"/>
      <c r="AB81" s="22"/>
    </row>
    <row r="82" spans="1:28" ht="12" customHeight="1">
      <c r="A82" s="22">
        <v>175</v>
      </c>
      <c r="B82" s="22">
        <v>182</v>
      </c>
      <c r="C82" s="22">
        <v>181</v>
      </c>
      <c r="E82" s="22">
        <v>35</v>
      </c>
      <c r="F82" s="22">
        <v>188</v>
      </c>
      <c r="H82" s="24"/>
      <c r="I82" s="22">
        <v>166.5</v>
      </c>
      <c r="J82" s="28">
        <v>105</v>
      </c>
      <c r="K82" s="23">
        <v>108</v>
      </c>
      <c r="M82" s="22">
        <v>35</v>
      </c>
      <c r="N82" s="22">
        <v>196</v>
      </c>
      <c r="O82" s="22">
        <v>188</v>
      </c>
      <c r="U82" s="22">
        <v>160</v>
      </c>
      <c r="V82" s="22">
        <v>181</v>
      </c>
      <c r="W82" s="22">
        <v>178</v>
      </c>
      <c r="X82" s="24"/>
      <c r="Y82" s="22">
        <v>35</v>
      </c>
      <c r="Z82" s="22">
        <v>187</v>
      </c>
      <c r="AA82" s="22"/>
      <c r="AB82" s="22"/>
    </row>
    <row r="83" spans="1:28" ht="12" customHeight="1">
      <c r="A83" s="22">
        <v>180</v>
      </c>
      <c r="B83" s="22">
        <v>184</v>
      </c>
      <c r="C83" s="22">
        <v>186</v>
      </c>
      <c r="E83" s="22">
        <v>36</v>
      </c>
      <c r="F83" s="22">
        <v>191</v>
      </c>
      <c r="H83" s="24"/>
      <c r="I83" s="22">
        <v>170</v>
      </c>
      <c r="J83" s="22">
        <v>186</v>
      </c>
      <c r="K83" s="22">
        <v>185</v>
      </c>
      <c r="M83" s="22">
        <v>36</v>
      </c>
      <c r="N83" s="22">
        <v>197</v>
      </c>
      <c r="O83" s="22">
        <v>192</v>
      </c>
      <c r="U83" s="22">
        <v>165</v>
      </c>
      <c r="V83" s="22">
        <v>180</v>
      </c>
      <c r="W83" s="22">
        <v>172</v>
      </c>
      <c r="X83" s="24"/>
      <c r="Y83" s="22">
        <v>36</v>
      </c>
      <c r="Z83" s="23">
        <v>187</v>
      </c>
      <c r="AA83" s="22"/>
      <c r="AB83" s="22"/>
    </row>
    <row r="84" spans="1:28" ht="12" customHeight="1">
      <c r="A84" s="22">
        <v>185</v>
      </c>
      <c r="B84" s="22">
        <v>179</v>
      </c>
      <c r="C84" s="22">
        <v>186</v>
      </c>
      <c r="E84" s="22">
        <v>37</v>
      </c>
      <c r="F84" s="22">
        <v>191</v>
      </c>
      <c r="H84" s="24"/>
      <c r="I84" s="22">
        <v>175</v>
      </c>
      <c r="J84" s="22">
        <v>192</v>
      </c>
      <c r="K84" s="22">
        <v>187</v>
      </c>
      <c r="M84" s="22">
        <v>37</v>
      </c>
      <c r="N84" s="22">
        <v>182</v>
      </c>
      <c r="O84" s="22">
        <v>180</v>
      </c>
      <c r="U84" s="22">
        <v>166.5</v>
      </c>
      <c r="V84" s="22">
        <v>88</v>
      </c>
      <c r="W84" s="22">
        <v>96</v>
      </c>
      <c r="X84" s="24"/>
      <c r="Y84" s="22">
        <v>37</v>
      </c>
      <c r="Z84" s="22">
        <v>185</v>
      </c>
      <c r="AA84" s="22"/>
      <c r="AB84" s="22"/>
    </row>
    <row r="85" spans="1:28" ht="12" customHeight="1">
      <c r="A85" s="22">
        <v>190</v>
      </c>
      <c r="B85" s="22">
        <v>183</v>
      </c>
      <c r="C85" s="22">
        <v>183</v>
      </c>
      <c r="E85" s="22">
        <v>38</v>
      </c>
      <c r="F85" s="22">
        <v>187</v>
      </c>
      <c r="H85" s="24"/>
      <c r="I85" s="22">
        <v>180</v>
      </c>
      <c r="J85" s="22">
        <v>190</v>
      </c>
      <c r="K85" s="22">
        <v>188</v>
      </c>
      <c r="M85" s="22">
        <v>38</v>
      </c>
      <c r="N85" s="22">
        <v>190</v>
      </c>
      <c r="O85" s="22">
        <v>194</v>
      </c>
      <c r="U85" s="22">
        <v>170</v>
      </c>
      <c r="V85" s="22">
        <v>184</v>
      </c>
      <c r="W85" s="22">
        <v>181</v>
      </c>
      <c r="X85" s="24"/>
      <c r="Y85" s="22">
        <v>38</v>
      </c>
      <c r="Z85" s="22">
        <v>188</v>
      </c>
      <c r="AA85" s="22"/>
      <c r="AB85" s="22"/>
    </row>
    <row r="86" spans="1:28" ht="12" customHeight="1">
      <c r="A86" s="22">
        <v>195</v>
      </c>
      <c r="B86" s="22">
        <v>182</v>
      </c>
      <c r="C86" s="22">
        <v>180</v>
      </c>
      <c r="E86" s="22">
        <v>39</v>
      </c>
      <c r="F86" s="22">
        <v>184</v>
      </c>
      <c r="H86" s="24"/>
      <c r="I86" s="22">
        <v>185</v>
      </c>
      <c r="J86" s="22">
        <v>191</v>
      </c>
      <c r="K86" s="22">
        <v>185</v>
      </c>
      <c r="M86" s="22">
        <v>39</v>
      </c>
      <c r="N86" s="22">
        <v>194</v>
      </c>
      <c r="O86" s="22">
        <v>192</v>
      </c>
      <c r="U86" s="22">
        <v>175</v>
      </c>
      <c r="V86" s="22">
        <v>182</v>
      </c>
      <c r="W86" s="22">
        <v>178</v>
      </c>
      <c r="X86" s="24"/>
      <c r="Y86" s="22">
        <v>39</v>
      </c>
      <c r="Z86" s="22">
        <v>188</v>
      </c>
      <c r="AA86" s="22"/>
      <c r="AB86" s="22"/>
    </row>
    <row r="87" spans="1:28" ht="12" customHeight="1">
      <c r="A87" s="22">
        <v>200</v>
      </c>
      <c r="B87" s="22">
        <v>183</v>
      </c>
      <c r="C87" s="22">
        <v>185</v>
      </c>
      <c r="E87" s="22">
        <v>40</v>
      </c>
      <c r="F87" s="22">
        <v>182</v>
      </c>
      <c r="H87" s="24"/>
      <c r="I87" s="22">
        <v>190</v>
      </c>
      <c r="J87" s="22">
        <v>193</v>
      </c>
      <c r="K87" s="22">
        <v>187</v>
      </c>
      <c r="M87" s="22">
        <v>40</v>
      </c>
      <c r="N87" s="22">
        <v>188</v>
      </c>
      <c r="O87" s="22">
        <v>186</v>
      </c>
      <c r="U87" s="22">
        <v>180</v>
      </c>
      <c r="V87" s="22">
        <v>179</v>
      </c>
      <c r="W87" s="22">
        <v>178</v>
      </c>
      <c r="X87" s="24"/>
      <c r="Y87" s="22">
        <v>40</v>
      </c>
      <c r="Z87" s="22">
        <v>187</v>
      </c>
      <c r="AA87" s="22"/>
      <c r="AB87" s="22"/>
    </row>
    <row r="88" spans="1:28" ht="12" customHeight="1">
      <c r="A88" s="22">
        <v>205</v>
      </c>
      <c r="B88" s="22">
        <v>181</v>
      </c>
      <c r="C88" s="22">
        <v>183</v>
      </c>
      <c r="E88" s="22">
        <v>41</v>
      </c>
      <c r="F88" s="22">
        <v>187</v>
      </c>
      <c r="H88" s="24"/>
      <c r="I88" s="22">
        <v>195</v>
      </c>
      <c r="J88" s="22">
        <v>194</v>
      </c>
      <c r="K88" s="22">
        <v>183</v>
      </c>
      <c r="M88" s="22">
        <v>41</v>
      </c>
      <c r="N88" s="22">
        <v>188</v>
      </c>
      <c r="O88" s="22">
        <v>188</v>
      </c>
      <c r="U88" s="22">
        <v>185</v>
      </c>
      <c r="V88" s="22">
        <v>184</v>
      </c>
      <c r="W88" s="22">
        <v>178</v>
      </c>
      <c r="X88" s="24"/>
      <c r="Y88" s="22">
        <v>41</v>
      </c>
      <c r="Z88" s="22">
        <v>186</v>
      </c>
      <c r="AA88" s="22"/>
      <c r="AB88" s="22"/>
    </row>
    <row r="89" spans="1:28" ht="12" customHeight="1">
      <c r="A89" s="22">
        <v>210</v>
      </c>
      <c r="B89" s="22">
        <v>183</v>
      </c>
      <c r="C89" s="22">
        <v>183</v>
      </c>
      <c r="E89" s="22">
        <v>42</v>
      </c>
      <c r="F89" s="22">
        <v>189</v>
      </c>
      <c r="H89" s="24"/>
      <c r="I89" s="22">
        <v>200</v>
      </c>
      <c r="J89" s="22">
        <v>195</v>
      </c>
      <c r="K89" s="22">
        <v>186</v>
      </c>
      <c r="M89" s="22">
        <v>42</v>
      </c>
      <c r="N89" s="22">
        <v>187</v>
      </c>
      <c r="O89" s="22">
        <v>193</v>
      </c>
      <c r="U89" s="22">
        <v>190</v>
      </c>
      <c r="V89" s="22">
        <v>180</v>
      </c>
      <c r="W89" s="22">
        <v>178</v>
      </c>
      <c r="X89" s="24"/>
      <c r="Y89" s="22">
        <v>42</v>
      </c>
      <c r="Z89" s="22">
        <v>189</v>
      </c>
      <c r="AA89" s="22"/>
      <c r="AB89" s="22"/>
    </row>
    <row r="90" spans="1:28" ht="12" customHeight="1">
      <c r="A90" s="22">
        <v>215</v>
      </c>
      <c r="B90" s="22">
        <v>180</v>
      </c>
      <c r="C90" s="22">
        <v>186</v>
      </c>
      <c r="E90" s="22">
        <v>43</v>
      </c>
      <c r="F90" s="22">
        <v>194</v>
      </c>
      <c r="H90" s="24"/>
      <c r="I90" s="22">
        <v>205</v>
      </c>
      <c r="J90" s="22">
        <v>193</v>
      </c>
      <c r="K90" s="22">
        <v>191</v>
      </c>
      <c r="M90" s="22">
        <v>43</v>
      </c>
      <c r="N90" s="22">
        <v>184</v>
      </c>
      <c r="O90" s="22">
        <v>187</v>
      </c>
      <c r="U90" s="22">
        <v>195</v>
      </c>
      <c r="V90" s="22">
        <v>184</v>
      </c>
      <c r="W90" s="22">
        <v>182</v>
      </c>
      <c r="X90" s="24"/>
      <c r="Y90" s="22">
        <v>43</v>
      </c>
      <c r="Z90" s="22">
        <v>185</v>
      </c>
      <c r="AA90" s="22"/>
      <c r="AB90" s="22"/>
    </row>
    <row r="91" spans="1:28" ht="12" customHeight="1">
      <c r="A91" s="22">
        <v>220</v>
      </c>
      <c r="B91" s="22">
        <v>182</v>
      </c>
      <c r="C91" s="22">
        <v>184</v>
      </c>
      <c r="E91" s="22">
        <v>44</v>
      </c>
      <c r="F91" s="22">
        <v>193</v>
      </c>
      <c r="H91" s="24"/>
      <c r="I91" s="22">
        <v>210</v>
      </c>
      <c r="J91" s="22">
        <v>194</v>
      </c>
      <c r="K91" s="22">
        <v>184</v>
      </c>
      <c r="M91" s="22">
        <v>44</v>
      </c>
      <c r="N91" s="22">
        <v>188</v>
      </c>
      <c r="O91" s="22">
        <v>191</v>
      </c>
      <c r="U91" s="22">
        <v>200</v>
      </c>
      <c r="V91" s="22">
        <v>185</v>
      </c>
      <c r="W91" s="22">
        <v>180</v>
      </c>
      <c r="X91" s="24"/>
      <c r="Y91" s="22">
        <v>44</v>
      </c>
      <c r="Z91" s="22">
        <v>184</v>
      </c>
      <c r="AA91" s="22"/>
      <c r="AB91" s="22"/>
    </row>
    <row r="92" spans="1:28" ht="12" customHeight="1">
      <c r="A92" s="22">
        <v>225</v>
      </c>
      <c r="B92" s="22">
        <v>181</v>
      </c>
      <c r="C92" s="22">
        <v>179</v>
      </c>
      <c r="E92" s="22">
        <v>45</v>
      </c>
      <c r="F92" s="22">
        <v>190</v>
      </c>
      <c r="H92" s="24"/>
      <c r="I92" s="22">
        <v>215</v>
      </c>
      <c r="J92" s="22">
        <v>194</v>
      </c>
      <c r="K92" s="22">
        <v>191</v>
      </c>
      <c r="M92" s="22">
        <v>45</v>
      </c>
      <c r="N92" s="22">
        <v>195</v>
      </c>
      <c r="O92" s="22">
        <v>190</v>
      </c>
      <c r="U92" s="22">
        <v>205</v>
      </c>
      <c r="V92" s="22">
        <v>182</v>
      </c>
      <c r="W92" s="22">
        <v>184</v>
      </c>
      <c r="X92" s="24"/>
      <c r="Y92" s="22">
        <v>45</v>
      </c>
      <c r="Z92" s="22">
        <v>186</v>
      </c>
      <c r="AA92" s="22"/>
      <c r="AB92" s="22"/>
    </row>
    <row r="93" spans="1:28" ht="12" customHeight="1">
      <c r="A93" s="22">
        <v>230</v>
      </c>
      <c r="B93" s="22">
        <v>181</v>
      </c>
      <c r="C93" s="22">
        <v>182</v>
      </c>
      <c r="E93" s="22">
        <v>46</v>
      </c>
      <c r="F93" s="22">
        <v>194</v>
      </c>
      <c r="H93" s="24"/>
      <c r="I93" s="22">
        <v>220</v>
      </c>
      <c r="J93" s="22">
        <v>189</v>
      </c>
      <c r="K93" s="22">
        <v>183</v>
      </c>
      <c r="M93" s="22">
        <v>46</v>
      </c>
      <c r="N93" s="22">
        <v>187</v>
      </c>
      <c r="O93" s="22">
        <v>197</v>
      </c>
      <c r="U93" s="22">
        <v>210</v>
      </c>
      <c r="V93" s="22">
        <v>183</v>
      </c>
      <c r="W93" s="22">
        <v>184</v>
      </c>
      <c r="X93" s="24"/>
      <c r="Y93" s="22">
        <v>46</v>
      </c>
      <c r="Z93" s="22">
        <v>188</v>
      </c>
      <c r="AA93" s="22"/>
      <c r="AB93" s="22"/>
    </row>
    <row r="94" spans="1:28" ht="12" customHeight="1">
      <c r="A94" s="22">
        <v>235</v>
      </c>
      <c r="B94" s="22">
        <v>185</v>
      </c>
      <c r="C94" s="22">
        <v>180</v>
      </c>
      <c r="E94" s="22">
        <v>47</v>
      </c>
      <c r="F94" s="22">
        <v>192</v>
      </c>
      <c r="H94" s="24"/>
      <c r="I94" s="22">
        <v>225</v>
      </c>
      <c r="J94" s="22">
        <v>190</v>
      </c>
      <c r="K94" s="22">
        <v>183</v>
      </c>
      <c r="M94" s="22">
        <v>47</v>
      </c>
      <c r="N94" s="22">
        <v>190</v>
      </c>
      <c r="O94" s="22">
        <v>193</v>
      </c>
      <c r="U94" s="22">
        <v>215</v>
      </c>
      <c r="V94" s="22">
        <v>185</v>
      </c>
      <c r="W94" s="22">
        <v>185</v>
      </c>
      <c r="X94" s="24"/>
      <c r="Y94" s="22">
        <v>47</v>
      </c>
      <c r="Z94" s="22">
        <v>184</v>
      </c>
      <c r="AA94" s="22"/>
      <c r="AB94" s="22"/>
    </row>
    <row r="95" spans="1:28" ht="12" customHeight="1">
      <c r="A95" s="22">
        <v>240</v>
      </c>
      <c r="B95" s="22">
        <v>179</v>
      </c>
      <c r="C95" s="22">
        <v>185</v>
      </c>
      <c r="E95" s="22">
        <v>48</v>
      </c>
      <c r="F95" s="22">
        <v>182</v>
      </c>
      <c r="H95" s="24"/>
      <c r="I95" s="22">
        <v>230</v>
      </c>
      <c r="J95" s="22">
        <v>192</v>
      </c>
      <c r="K95" s="22">
        <v>189</v>
      </c>
      <c r="M95" s="22">
        <v>48</v>
      </c>
      <c r="N95" s="22">
        <v>194</v>
      </c>
      <c r="O95" s="22">
        <v>189</v>
      </c>
      <c r="U95" s="22">
        <v>220</v>
      </c>
      <c r="V95" s="22">
        <v>185</v>
      </c>
      <c r="W95" s="22">
        <v>183</v>
      </c>
      <c r="X95" s="24"/>
      <c r="Y95" s="22">
        <v>48</v>
      </c>
      <c r="Z95" s="22">
        <v>188</v>
      </c>
      <c r="AA95" s="22"/>
      <c r="AB95" s="22"/>
    </row>
    <row r="96" spans="1:28" ht="12" customHeight="1">
      <c r="A96" s="22">
        <v>242.5</v>
      </c>
      <c r="B96" s="22">
        <v>145</v>
      </c>
      <c r="C96" s="22">
        <v>157</v>
      </c>
      <c r="E96" s="22">
        <v>49</v>
      </c>
      <c r="F96" s="22">
        <v>183</v>
      </c>
      <c r="H96" s="24"/>
      <c r="I96" s="22">
        <v>235</v>
      </c>
      <c r="J96" s="22">
        <v>195</v>
      </c>
      <c r="K96" s="22">
        <v>190</v>
      </c>
      <c r="M96" s="22">
        <v>49</v>
      </c>
      <c r="N96" s="22">
        <v>183</v>
      </c>
      <c r="O96" s="22">
        <v>183</v>
      </c>
      <c r="U96" s="22">
        <v>225</v>
      </c>
      <c r="V96" s="22">
        <v>185</v>
      </c>
      <c r="W96" s="22">
        <v>184</v>
      </c>
      <c r="X96" s="24"/>
      <c r="Y96" s="22">
        <v>49</v>
      </c>
      <c r="Z96" s="22">
        <v>181</v>
      </c>
      <c r="AA96" s="22"/>
      <c r="AB96" s="22"/>
    </row>
    <row r="97" spans="5:28" ht="12" customHeight="1">
      <c r="E97" s="22">
        <v>50</v>
      </c>
      <c r="F97" s="22">
        <v>185</v>
      </c>
      <c r="H97" s="24"/>
      <c r="I97" s="22">
        <v>240</v>
      </c>
      <c r="J97" s="22">
        <v>188</v>
      </c>
      <c r="K97" s="22">
        <v>186</v>
      </c>
      <c r="M97" s="22">
        <v>50</v>
      </c>
      <c r="N97" s="22">
        <v>187</v>
      </c>
      <c r="O97" s="22">
        <v>185</v>
      </c>
      <c r="U97" s="22">
        <v>230</v>
      </c>
      <c r="V97" s="22">
        <v>185</v>
      </c>
      <c r="W97" s="22">
        <v>181</v>
      </c>
      <c r="X97" s="24"/>
      <c r="Y97" s="22">
        <v>50</v>
      </c>
      <c r="Z97" s="22">
        <v>177</v>
      </c>
      <c r="AA97" s="22"/>
      <c r="AB97" s="22"/>
    </row>
    <row r="98" spans="1:28" ht="12" customHeight="1">
      <c r="A98" s="38" t="s">
        <v>22</v>
      </c>
      <c r="B98" s="39">
        <f>AVERAGE(B48:B96)</f>
        <v>180.6734693877551</v>
      </c>
      <c r="C98" s="39">
        <f>AVERAGE(C48:C96)</f>
        <v>181.28571428571428</v>
      </c>
      <c r="D98" s="24"/>
      <c r="E98" s="22">
        <v>51</v>
      </c>
      <c r="F98" s="22">
        <v>183</v>
      </c>
      <c r="H98" s="24"/>
      <c r="I98" s="22">
        <v>242</v>
      </c>
      <c r="J98" s="22">
        <v>184</v>
      </c>
      <c r="K98" s="22">
        <v>182</v>
      </c>
      <c r="L98" s="24"/>
      <c r="M98" s="22">
        <v>51</v>
      </c>
      <c r="N98" s="22">
        <v>190</v>
      </c>
      <c r="O98" s="22">
        <v>185</v>
      </c>
      <c r="U98" s="22">
        <v>235</v>
      </c>
      <c r="V98" s="22">
        <v>184</v>
      </c>
      <c r="W98" s="22">
        <v>187</v>
      </c>
      <c r="X98" s="24"/>
      <c r="Y98" s="22">
        <v>51</v>
      </c>
      <c r="Z98" s="22">
        <v>188</v>
      </c>
      <c r="AA98" s="22"/>
      <c r="AB98" s="22"/>
    </row>
    <row r="99" spans="1:28" ht="12" customHeight="1">
      <c r="A99" s="40" t="s">
        <v>23</v>
      </c>
      <c r="B99" s="41">
        <f>STDEV(B48:B96)</f>
        <v>11.478944048238228</v>
      </c>
      <c r="C99" s="41">
        <f>STDEV(C48:C96)</f>
        <v>7.132671308843553</v>
      </c>
      <c r="D99" s="24"/>
      <c r="E99" s="22">
        <v>52</v>
      </c>
      <c r="F99" s="22">
        <v>185</v>
      </c>
      <c r="H99" s="24"/>
      <c r="I99" s="24"/>
      <c r="J99" s="25"/>
      <c r="K99" s="25"/>
      <c r="L99" s="24"/>
      <c r="M99" s="22">
        <v>52</v>
      </c>
      <c r="N99" s="22">
        <v>179</v>
      </c>
      <c r="O99" s="22">
        <v>188</v>
      </c>
      <c r="U99" s="22">
        <v>240</v>
      </c>
      <c r="V99" s="22">
        <v>183</v>
      </c>
      <c r="W99" s="22">
        <v>189</v>
      </c>
      <c r="X99" s="24"/>
      <c r="Y99" s="22">
        <v>52</v>
      </c>
      <c r="Z99" s="22">
        <v>176</v>
      </c>
      <c r="AA99" s="22"/>
      <c r="AB99" s="22"/>
    </row>
    <row r="100" spans="1:28" ht="12" customHeight="1">
      <c r="A100" s="38" t="s">
        <v>27</v>
      </c>
      <c r="B100" s="39">
        <f>MIN(B48:B96)</f>
        <v>124</v>
      </c>
      <c r="C100" s="39">
        <f>MIN(C48:C96)</f>
        <v>157</v>
      </c>
      <c r="E100" s="22">
        <v>53</v>
      </c>
      <c r="F100" s="22">
        <v>181</v>
      </c>
      <c r="H100" s="24"/>
      <c r="I100" s="38" t="s">
        <v>26</v>
      </c>
      <c r="J100" s="39">
        <f>AVERAGE(J48:J98)</f>
        <v>183.49019607843138</v>
      </c>
      <c r="K100" s="39">
        <f>AVERAGE(K48:K98)</f>
        <v>182.4313725490196</v>
      </c>
      <c r="M100" s="22">
        <v>53</v>
      </c>
      <c r="N100" s="22">
        <v>187</v>
      </c>
      <c r="O100" s="23">
        <v>188</v>
      </c>
      <c r="U100" s="22">
        <v>245</v>
      </c>
      <c r="V100" s="22">
        <v>183</v>
      </c>
      <c r="W100" s="22">
        <v>180</v>
      </c>
      <c r="X100" s="24"/>
      <c r="Y100" s="22">
        <v>53</v>
      </c>
      <c r="Z100" s="22">
        <v>177</v>
      </c>
      <c r="AA100" s="22"/>
      <c r="AB100" s="22"/>
    </row>
    <row r="101" spans="1:28" ht="12" customHeight="1">
      <c r="A101" s="38" t="s">
        <v>28</v>
      </c>
      <c r="B101" s="39">
        <f>MAX(B48:B96)</f>
        <v>193</v>
      </c>
      <c r="C101" s="39">
        <f>MAX(C48:C96)</f>
        <v>192</v>
      </c>
      <c r="E101" s="22">
        <v>54</v>
      </c>
      <c r="F101" s="22">
        <v>185</v>
      </c>
      <c r="H101" s="24"/>
      <c r="I101" s="40" t="s">
        <v>23</v>
      </c>
      <c r="J101" s="41">
        <f>STDEV(J48:J98)</f>
        <v>15.434212061546436</v>
      </c>
      <c r="K101" s="41">
        <f>STDEV(K48:K98)</f>
        <v>14.784119726193834</v>
      </c>
      <c r="M101" s="22">
        <v>54</v>
      </c>
      <c r="N101" s="22">
        <v>185</v>
      </c>
      <c r="O101" s="22">
        <v>191</v>
      </c>
      <c r="U101" s="22">
        <v>246</v>
      </c>
      <c r="V101" s="22">
        <v>179</v>
      </c>
      <c r="W101" s="22">
        <v>187</v>
      </c>
      <c r="X101" s="24"/>
      <c r="Y101" s="22">
        <v>54</v>
      </c>
      <c r="Z101" s="22">
        <v>183</v>
      </c>
      <c r="AA101" s="22"/>
      <c r="AB101" s="22"/>
    </row>
    <row r="102" spans="5:28" ht="12" customHeight="1">
      <c r="E102" s="22">
        <v>55</v>
      </c>
      <c r="F102" s="22">
        <v>185</v>
      </c>
      <c r="H102" s="24"/>
      <c r="I102" s="38" t="s">
        <v>27</v>
      </c>
      <c r="J102" s="39">
        <f>MIN(J48:J98)</f>
        <v>105</v>
      </c>
      <c r="K102" s="39">
        <f>MIN(K48:K98)</f>
        <v>108</v>
      </c>
      <c r="M102" s="22">
        <v>55</v>
      </c>
      <c r="N102" s="22">
        <v>184</v>
      </c>
      <c r="O102" s="22">
        <v>187</v>
      </c>
      <c r="X102" s="24"/>
      <c r="Y102" s="22">
        <v>55</v>
      </c>
      <c r="Z102" s="22">
        <v>169</v>
      </c>
      <c r="AA102" s="22"/>
      <c r="AB102" s="22"/>
    </row>
    <row r="103" spans="5:28" ht="12" customHeight="1">
      <c r="E103" s="22">
        <v>56</v>
      </c>
      <c r="F103" s="22">
        <v>182</v>
      </c>
      <c r="H103" s="24"/>
      <c r="I103" s="38" t="s">
        <v>28</v>
      </c>
      <c r="J103" s="39">
        <f>MAX(J48:J98)</f>
        <v>195</v>
      </c>
      <c r="K103" s="39">
        <f>MAX(K48:K98)</f>
        <v>191</v>
      </c>
      <c r="M103" s="22">
        <v>56</v>
      </c>
      <c r="N103" s="22">
        <v>186</v>
      </c>
      <c r="O103" s="22">
        <v>187</v>
      </c>
      <c r="U103" s="34" t="s">
        <v>26</v>
      </c>
      <c r="V103" s="35">
        <f>AVERAGE(V48:V101)</f>
        <v>176.03846153846155</v>
      </c>
      <c r="W103" s="35">
        <f>AVERAGE(W48:W101)</f>
        <v>174.24074074074073</v>
      </c>
      <c r="X103" s="24"/>
      <c r="Y103" s="22">
        <v>56</v>
      </c>
      <c r="Z103" s="22">
        <v>172</v>
      </c>
      <c r="AA103" s="22"/>
      <c r="AB103" s="22"/>
    </row>
    <row r="104" spans="5:28" ht="12" customHeight="1">
      <c r="E104" s="22">
        <v>57</v>
      </c>
      <c r="F104" s="22">
        <v>181</v>
      </c>
      <c r="H104" s="24"/>
      <c r="M104" s="22">
        <v>57</v>
      </c>
      <c r="N104" s="22">
        <v>177</v>
      </c>
      <c r="O104" s="22">
        <v>182</v>
      </c>
      <c r="U104" s="36" t="s">
        <v>23</v>
      </c>
      <c r="V104" s="37">
        <f>STDEV(V48:V101)</f>
        <v>17.10975130572003</v>
      </c>
      <c r="W104" s="37">
        <f>STDEV(W48:W101)</f>
        <v>13.954015023999592</v>
      </c>
      <c r="X104" s="24"/>
      <c r="Y104" s="22">
        <v>57</v>
      </c>
      <c r="Z104" s="22">
        <v>188</v>
      </c>
      <c r="AA104" s="22"/>
      <c r="AB104" s="22"/>
    </row>
    <row r="105" spans="5:28" ht="12" customHeight="1">
      <c r="E105" s="22">
        <v>58</v>
      </c>
      <c r="F105" s="22">
        <v>178</v>
      </c>
      <c r="H105" s="24"/>
      <c r="M105" s="22">
        <v>58</v>
      </c>
      <c r="N105" s="22">
        <v>188</v>
      </c>
      <c r="O105" s="22">
        <v>184</v>
      </c>
      <c r="U105" s="34" t="s">
        <v>27</v>
      </c>
      <c r="V105" s="35">
        <f>MIN(V48:V101)</f>
        <v>88</v>
      </c>
      <c r="W105" s="35">
        <f>MIN(W48:W101)</f>
        <v>96</v>
      </c>
      <c r="X105" s="24"/>
      <c r="Y105" s="22">
        <v>58</v>
      </c>
      <c r="Z105" s="22">
        <v>185</v>
      </c>
      <c r="AA105" s="22"/>
      <c r="AB105" s="22"/>
    </row>
    <row r="106" spans="5:28" ht="12" customHeight="1">
      <c r="E106" s="22">
        <v>59</v>
      </c>
      <c r="F106" s="22">
        <v>181</v>
      </c>
      <c r="H106" s="24"/>
      <c r="M106" s="22">
        <v>59</v>
      </c>
      <c r="N106" s="22">
        <v>186</v>
      </c>
      <c r="O106" s="22">
        <v>184</v>
      </c>
      <c r="U106" s="34" t="s">
        <v>28</v>
      </c>
      <c r="V106" s="35">
        <f>MAX(V48:V101)</f>
        <v>185</v>
      </c>
      <c r="W106" s="35">
        <f>MAX(W48:W101)</f>
        <v>189</v>
      </c>
      <c r="X106" s="24"/>
      <c r="Y106" s="22">
        <v>59</v>
      </c>
      <c r="Z106" s="22">
        <v>180</v>
      </c>
      <c r="AA106" s="22"/>
      <c r="AB106" s="22"/>
    </row>
    <row r="107" spans="5:28" ht="12" customHeight="1">
      <c r="E107" s="22">
        <v>60</v>
      </c>
      <c r="F107" s="22">
        <v>183</v>
      </c>
      <c r="H107" s="24"/>
      <c r="M107" s="22">
        <v>60</v>
      </c>
      <c r="N107" s="22">
        <v>185</v>
      </c>
      <c r="O107" s="22">
        <v>190</v>
      </c>
      <c r="V107" s="25"/>
      <c r="W107" s="24"/>
      <c r="X107" s="24"/>
      <c r="Y107" s="22">
        <v>60</v>
      </c>
      <c r="Z107" s="22">
        <v>181</v>
      </c>
      <c r="AA107" s="22"/>
      <c r="AB107" s="22"/>
    </row>
    <row r="108" spans="5:28" ht="12" customHeight="1">
      <c r="E108" s="22">
        <v>61</v>
      </c>
      <c r="F108" s="22">
        <v>186</v>
      </c>
      <c r="H108" s="24"/>
      <c r="M108" s="22">
        <v>61</v>
      </c>
      <c r="N108" s="22">
        <v>185</v>
      </c>
      <c r="O108" s="22">
        <v>183</v>
      </c>
      <c r="V108" s="25"/>
      <c r="W108" s="24"/>
      <c r="X108" s="24"/>
      <c r="Y108" s="22">
        <v>61</v>
      </c>
      <c r="Z108" s="22">
        <v>185</v>
      </c>
      <c r="AA108" s="22"/>
      <c r="AB108" s="22"/>
    </row>
    <row r="109" spans="5:28" ht="12" customHeight="1">
      <c r="E109" s="22">
        <v>62</v>
      </c>
      <c r="F109" s="22">
        <v>181</v>
      </c>
      <c r="H109" s="24"/>
      <c r="M109" s="22">
        <v>62</v>
      </c>
      <c r="N109" s="22">
        <v>183</v>
      </c>
      <c r="O109" s="22">
        <v>185</v>
      </c>
      <c r="V109" s="25"/>
      <c r="W109" s="24"/>
      <c r="X109" s="24"/>
      <c r="Y109" s="22">
        <v>62</v>
      </c>
      <c r="Z109" s="22">
        <v>184</v>
      </c>
      <c r="AA109" s="22"/>
      <c r="AB109" s="22"/>
    </row>
    <row r="110" spans="5:28" ht="12" customHeight="1">
      <c r="E110" s="22">
        <v>63</v>
      </c>
      <c r="F110" s="22">
        <v>185</v>
      </c>
      <c r="H110" s="24"/>
      <c r="M110" s="22">
        <v>63</v>
      </c>
      <c r="N110" s="22">
        <v>183</v>
      </c>
      <c r="O110" s="22">
        <v>192</v>
      </c>
      <c r="V110" s="25"/>
      <c r="W110" s="24"/>
      <c r="X110" s="24"/>
      <c r="Y110" s="22">
        <v>63</v>
      </c>
      <c r="Z110" s="22">
        <v>181</v>
      </c>
      <c r="AA110" s="22"/>
      <c r="AB110" s="22"/>
    </row>
    <row r="111" spans="5:28" ht="12" customHeight="1">
      <c r="E111" s="22">
        <v>64</v>
      </c>
      <c r="F111" s="22">
        <v>184</v>
      </c>
      <c r="H111" s="24"/>
      <c r="M111" s="22">
        <v>64</v>
      </c>
      <c r="N111" s="22">
        <v>177</v>
      </c>
      <c r="O111" s="22">
        <v>172</v>
      </c>
      <c r="V111" s="25"/>
      <c r="W111" s="24"/>
      <c r="X111" s="24"/>
      <c r="Y111" s="22">
        <v>64</v>
      </c>
      <c r="Z111" s="22">
        <v>169</v>
      </c>
      <c r="AA111" s="22"/>
      <c r="AB111" s="22"/>
    </row>
    <row r="112" ht="12.75">
      <c r="M112" s="1"/>
    </row>
    <row r="113" spans="5:26" ht="12.75">
      <c r="E113" s="34" t="s">
        <v>22</v>
      </c>
      <c r="F113" s="35">
        <f>AVERAGE(F48:F111)</f>
        <v>187.640625</v>
      </c>
      <c r="M113" s="30" t="s">
        <v>26</v>
      </c>
      <c r="N113" s="31">
        <f>AVERAGE(N48:N111)</f>
        <v>188.015625</v>
      </c>
      <c r="O113" s="31">
        <f>AVERAGE(O48:O111)</f>
        <v>188.828125</v>
      </c>
      <c r="Y113" s="34" t="s">
        <v>26</v>
      </c>
      <c r="Z113" s="35">
        <f>AVERAGE(Z48:Z111)</f>
        <v>182.203125</v>
      </c>
    </row>
    <row r="114" spans="5:26" ht="15.75">
      <c r="E114" s="36" t="s">
        <v>23</v>
      </c>
      <c r="F114" s="37">
        <f>STDEV(F48:F111)</f>
        <v>4.236527432053247</v>
      </c>
      <c r="M114" s="32" t="s">
        <v>23</v>
      </c>
      <c r="N114" s="33">
        <f>STDEV(N48:N111)</f>
        <v>5.109878970703523</v>
      </c>
      <c r="O114" s="33">
        <f>STDEV(O48:O111)</f>
        <v>5.181023639434677</v>
      </c>
      <c r="Y114" s="36" t="s">
        <v>23</v>
      </c>
      <c r="Z114" s="37">
        <f>STDEV(Z48:Z111)</f>
        <v>4.4084323510348655</v>
      </c>
    </row>
    <row r="115" spans="5:26" ht="15.75">
      <c r="E115" s="34" t="s">
        <v>27</v>
      </c>
      <c r="F115" s="35">
        <f>MIN(F48:F111)</f>
        <v>178</v>
      </c>
      <c r="M115" s="30" t="s">
        <v>27</v>
      </c>
      <c r="N115" s="31">
        <f>MIN(N48:N111)</f>
        <v>174</v>
      </c>
      <c r="O115" s="31">
        <f>MIN(O48:O111)</f>
        <v>172</v>
      </c>
      <c r="Y115" s="34" t="s">
        <v>27</v>
      </c>
      <c r="Z115" s="35">
        <f>MIN(Z48:Z111)</f>
        <v>169</v>
      </c>
    </row>
    <row r="116" spans="5:26" ht="15.75">
      <c r="E116" s="34" t="s">
        <v>28</v>
      </c>
      <c r="F116" s="35">
        <f>MAX(F48:F111)</f>
        <v>195</v>
      </c>
      <c r="M116" s="30" t="s">
        <v>28</v>
      </c>
      <c r="N116" s="31">
        <f>MAX(N48:N111)</f>
        <v>197</v>
      </c>
      <c r="O116" s="31">
        <f>MAX(O48:O111)</f>
        <v>200</v>
      </c>
      <c r="Y116" s="34" t="s">
        <v>28</v>
      </c>
      <c r="Z116" s="35">
        <f>MAX(Z48:Z111)</f>
        <v>189</v>
      </c>
    </row>
  </sheetData>
  <printOptions/>
  <pageMargins left="0.75" right="0.75" top="0.46" bottom="0.47" header="0.28" footer="0.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2">
      <selection activeCell="A11" sqref="A11"/>
    </sheetView>
  </sheetViews>
  <sheetFormatPr defaultColWidth="11.421875" defaultRowHeight="12.75"/>
  <sheetData/>
  <printOptions/>
  <pageMargins left="0.19" right="0.22" top="0.25" bottom="0.34" header="0.18" footer="0.19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2004-06-08T11:40:20Z</cp:lastPrinted>
  <dcterms:created xsi:type="dcterms:W3CDTF">2004-05-10T09:35:18Z</dcterms:created>
  <dcterms:modified xsi:type="dcterms:W3CDTF">2004-06-15T16:23:11Z</dcterms:modified>
  <cp:category/>
  <cp:version/>
  <cp:contentType/>
  <cp:contentStatus/>
</cp:coreProperties>
</file>