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N2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WL</t>
        </r>
      </text>
    </comment>
  </commentList>
</comments>
</file>

<file path=xl/sharedStrings.xml><?xml version="1.0" encoding="utf-8"?>
<sst xmlns="http://schemas.openxmlformats.org/spreadsheetml/2006/main" count="173" uniqueCount="104">
  <si>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</si>
  <si>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</si>
  <si>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</si>
  <si>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</si>
  <si>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</si>
  <si>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</si>
  <si>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</si>
  <si>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</si>
  <si>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</si>
  <si>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</si>
  <si>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</si>
  <si>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</si>
  <si>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</si>
  <si>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</si>
  <si>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</si>
  <si>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</si>
  <si>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</si>
  <si>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</si>
  <si>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</si>
  <si>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</si>
  <si>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</si>
  <si>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</si>
  <si>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</si>
  <si>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</si>
  <si>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</si>
  <si>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</si>
  <si>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</si>
  <si>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</si>
  <si>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</si>
  <si>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</si>
  <si>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</si>
  <si>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</si>
  <si>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</si>
  <si>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</si>
  <si>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</si>
  <si>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</si>
  <si>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</si>
  <si>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</si>
  <si>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</si>
  <si>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</si>
  <si>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</si>
  <si>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</si>
  <si>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</si>
  <si>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</si>
  <si>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</si>
  <si>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</si>
  <si>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</si>
  <si>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</si>
  <si>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</si>
  <si>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</si>
  <si>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</si>
  <si>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</si>
  <si>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</si>
  <si>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</si>
  <si>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</si>
  <si>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</si>
  <si>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</si>
  <si>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</si>
  <si>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</si>
  <si>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</si>
  <si>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</si>
  <si>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</si>
  <si>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</si>
  <si>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</si>
  <si>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</si>
  <si>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</si>
  <si>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</si>
  <si>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</si>
  <si>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</si>
  <si>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</si>
  <si>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</si>
  <si>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</si>
  <si>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</si>
  <si>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</si>
  <si>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</si>
  <si>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</si>
  <si>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</si>
  <si>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</si>
  <si>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</si>
  <si>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</si>
  <si>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</si>
  <si>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</si>
  <si>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</si>
  <si>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</si>
  <si>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</si>
  <si>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</si>
  <si>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</si>
  <si>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</si>
  <si>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</si>
  <si>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</si>
  <si>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FM_Hd_49</t>
  </si>
  <si>
    <t>MODULE    FM_Hd_49</t>
  </si>
  <si>
    <t>MODULE   FM_Hd_49</t>
  </si>
  <si>
    <t>A_377</t>
  </si>
  <si>
    <t>B_294</t>
  </si>
  <si>
    <t>short</t>
  </si>
  <si>
    <t>w</t>
  </si>
  <si>
    <t>&gt;100nA</t>
  </si>
  <si>
    <t>&gt;90 nA</t>
  </si>
  <si>
    <t>&gt;50  nA</t>
  </si>
  <si>
    <t>&gt;29 nA</t>
  </si>
  <si>
    <t>&gt;40 nA</t>
  </si>
  <si>
    <t>&gt;10 nA</t>
  </si>
  <si>
    <t xml:space="preserve">Voltage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</si>
</sst>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"/>
      <color indexed="12"/>
      <name val="Arial"/>
      <family val="2"/>
    </font>
    <font>
      <sz val="6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61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hair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58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6" fillId="3" borderId="132" xfId="0" applyFont="1" applyFill="1" applyBorder="1" applyAlignment="1">
      <alignment horizontal="center"/>
    </xf>
    <xf numFmtId="0" fontId="66" fillId="3" borderId="133" xfId="0" applyFont="1" applyFill="1" applyBorder="1" applyAlignment="1">
      <alignment horizontal="center"/>
    </xf>
    <xf numFmtId="0" fontId="66" fillId="3" borderId="134" xfId="0" applyFont="1" applyFill="1" applyBorder="1" applyAlignment="1">
      <alignment horizontal="center"/>
    </xf>
    <xf numFmtId="0" fontId="68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1" fillId="0" borderId="63" xfId="0" applyNumberFormat="1" applyFont="1" applyBorder="1" applyAlignment="1">
      <alignment horizontal="center"/>
    </xf>
    <xf numFmtId="167" fontId="71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2" fillId="0" borderId="77" xfId="0" applyNumberFormat="1" applyFont="1" applyBorder="1" applyAlignment="1">
      <alignment horizontal="center"/>
    </xf>
    <xf numFmtId="167" fontId="72" fillId="0" borderId="144" xfId="0" applyNumberFormat="1" applyFont="1" applyBorder="1" applyAlignment="1">
      <alignment horizontal="center"/>
    </xf>
    <xf numFmtId="0" fontId="73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1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1" fillId="0" borderId="62" xfId="0" applyNumberFormat="1" applyFont="1" applyBorder="1" applyAlignment="1">
      <alignment horizontal="center"/>
    </xf>
    <xf numFmtId="167" fontId="71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2" fillId="0" borderId="149" xfId="0" applyNumberFormat="1" applyFont="1" applyBorder="1" applyAlignment="1">
      <alignment horizontal="center"/>
    </xf>
    <xf numFmtId="167" fontId="72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1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5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165" fontId="13" fillId="5" borderId="61" xfId="0" applyNumberFormat="1" applyFont="1" applyFill="1" applyBorder="1" applyAlignment="1">
      <alignment horizontal="center" vertical="center"/>
    </xf>
    <xf numFmtId="165" fontId="13" fillId="5" borderId="62" xfId="0" applyNumberFormat="1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165" fontId="13" fillId="5" borderId="70" xfId="0" applyNumberFormat="1" applyFont="1" applyFill="1" applyBorder="1" applyAlignment="1">
      <alignment horizontal="center" vertical="center"/>
    </xf>
    <xf numFmtId="0" fontId="0" fillId="0" borderId="155" xfId="0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7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5" fontId="13" fillId="0" borderId="113" xfId="0" applyNumberFormat="1" applyFont="1" applyBorder="1" applyAlignment="1">
      <alignment horizontal="center"/>
    </xf>
    <xf numFmtId="1" fontId="13" fillId="0" borderId="16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FM_Hd_49_A377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64622850"/>
        <c:axId val="44734739"/>
      </c:scatterChart>
      <c:valAx>
        <c:axId val="6462285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crossBetween val="midCat"/>
        <c:dispUnits/>
      </c:valAx>
      <c:valAx>
        <c:axId val="4473473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725"/>
          <c:w val="0.9535"/>
          <c:h val="0.9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Module!$AW$10</c:f>
              <c:strCache>
                <c:ptCount val="1"/>
                <c:pt idx="0">
                  <c:v>Current A_U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Module!$AV$11:$AV$19</c:f>
              <c:numCache/>
            </c:numRef>
          </c:xVal>
          <c:yVal>
            <c:numRef>
              <c:f>Module!$AW$11:$AW$19</c:f>
              <c:numCache/>
            </c:numRef>
          </c:yVal>
          <c:smooth val="0"/>
        </c:ser>
        <c:ser>
          <c:idx val="1"/>
          <c:order val="1"/>
          <c:tx>
            <c:strRef>
              <c:f>Module!$AX$10</c:f>
              <c:strCache>
                <c:ptCount val="1"/>
                <c:pt idx="0">
                  <c:v>Current A_L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Module!$AV$11:$AV$19</c:f>
              <c:numCache/>
            </c:numRef>
          </c:xVal>
          <c:yVal>
            <c:numRef>
              <c:f>Module!$AX$11:$AX$19</c:f>
              <c:numCache/>
            </c:numRef>
          </c:yVal>
          <c:smooth val="0"/>
        </c:ser>
        <c:axId val="63154044"/>
        <c:axId val="31515485"/>
      </c:scatterChart>
      <c:val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5485"/>
        <c:crosses val="autoZero"/>
        <c:crossBetween val="midCat"/>
        <c:dispUnits/>
      </c:valAx>
      <c:valAx>
        <c:axId val="31515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1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15203910"/>
        <c:axId val="2617463"/>
      </c:scatterChart>
      <c:valAx>
        <c:axId val="1520391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crossBetween val="midCat"/>
        <c:dispUnits/>
      </c:valAx>
      <c:valAx>
        <c:axId val="261746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23557168"/>
        <c:axId val="10687921"/>
      </c:scatterChart>
      <c:valAx>
        <c:axId val="2355716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crossBetween val="midCat"/>
        <c:dispUnits/>
      </c:valAx>
      <c:valAx>
        <c:axId val="10687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29082426"/>
        <c:axId val="60415243"/>
      </c:scatterChart>
      <c:valAx>
        <c:axId val="2908242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415243"/>
        <c:crosses val="autoZero"/>
        <c:crossBetween val="midCat"/>
        <c:dispUnits/>
      </c:valAx>
      <c:valAx>
        <c:axId val="6041524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6866276"/>
        <c:axId val="61796485"/>
      </c:scatterChart>
      <c:valAx>
        <c:axId val="686627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796485"/>
        <c:crosses val="autoZero"/>
        <c:crossBetween val="midCat"/>
        <c:dispUnits/>
      </c:valAx>
      <c:valAx>
        <c:axId val="61796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19297454"/>
        <c:axId val="39459359"/>
      </c:scatterChart>
      <c:valAx>
        <c:axId val="1929745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crossBetween val="midCat"/>
        <c:dispUnits/>
      </c:valAx>
      <c:valAx>
        <c:axId val="39459359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297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FM_Hd_49_B294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67068332"/>
        <c:axId val="66744077"/>
      </c:scatterChart>
      <c:valAx>
        <c:axId val="6706833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crossBetween val="midCat"/>
        <c:dispUnits/>
      </c:valAx>
      <c:valAx>
        <c:axId val="6674407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825782"/>
        <c:axId val="37561127"/>
      </c:scatterChart>
      <c:valAx>
        <c:axId val="63825782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crossBetween val="midCat"/>
        <c:dispUnits/>
      </c:valAx>
      <c:valAx>
        <c:axId val="3756112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FM_Hd_49_A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193.4</c:v>
                </c:pt>
                <c:pt idx="1">
                  <c:v>191.1</c:v>
                </c:pt>
                <c:pt idx="2">
                  <c:v>198</c:v>
                </c:pt>
                <c:pt idx="3">
                  <c:v>195</c:v>
                </c:pt>
                <c:pt idx="4">
                  <c:v>200.2</c:v>
                </c:pt>
                <c:pt idx="5">
                  <c:v>198.1</c:v>
                </c:pt>
                <c:pt idx="6">
                  <c:v>202.9</c:v>
                </c:pt>
                <c:pt idx="7">
                  <c:v>200.7</c:v>
                </c:pt>
                <c:pt idx="8">
                  <c:v>195.5</c:v>
                </c:pt>
                <c:pt idx="9">
                  <c:v>201.5</c:v>
                </c:pt>
                <c:pt idx="10">
                  <c:v>203.1</c:v>
                </c:pt>
                <c:pt idx="11">
                  <c:v>198.3</c:v>
                </c:pt>
                <c:pt idx="12">
                  <c:v>198.6</c:v>
                </c:pt>
                <c:pt idx="13">
                  <c:v>197.7</c:v>
                </c:pt>
                <c:pt idx="14">
                  <c:v>203.3</c:v>
                </c:pt>
                <c:pt idx="15">
                  <c:v>204.6</c:v>
                </c:pt>
                <c:pt idx="16">
                  <c:v>199</c:v>
                </c:pt>
                <c:pt idx="17">
                  <c:v>200.5</c:v>
                </c:pt>
                <c:pt idx="18">
                  <c:v>206</c:v>
                </c:pt>
                <c:pt idx="19">
                  <c:v>201.6</c:v>
                </c:pt>
                <c:pt idx="20">
                  <c:v>203.7</c:v>
                </c:pt>
                <c:pt idx="21">
                  <c:v>199.5</c:v>
                </c:pt>
                <c:pt idx="22">
                  <c:v>199.7</c:v>
                </c:pt>
                <c:pt idx="23">
                  <c:v>202.8</c:v>
                </c:pt>
                <c:pt idx="24">
                  <c:v>205.4</c:v>
                </c:pt>
                <c:pt idx="25">
                  <c:v>199.1</c:v>
                </c:pt>
                <c:pt idx="26">
                  <c:v>204</c:v>
                </c:pt>
                <c:pt idx="27">
                  <c:v>207.3</c:v>
                </c:pt>
                <c:pt idx="28">
                  <c:v>198</c:v>
                </c:pt>
                <c:pt idx="29">
                  <c:v>203.4</c:v>
                </c:pt>
                <c:pt idx="30">
                  <c:v>197.7</c:v>
                </c:pt>
                <c:pt idx="31">
                  <c:v>202.3</c:v>
                </c:pt>
                <c:pt idx="32">
                  <c:v>207.2</c:v>
                </c:pt>
                <c:pt idx="33">
                  <c:v>206.2</c:v>
                </c:pt>
                <c:pt idx="34">
                  <c:v>203.6</c:v>
                </c:pt>
                <c:pt idx="35">
                  <c:v>204.9</c:v>
                </c:pt>
                <c:pt idx="36">
                  <c:v>207.3</c:v>
                </c:pt>
                <c:pt idx="37">
                  <c:v>206.6</c:v>
                </c:pt>
                <c:pt idx="38">
                  <c:v>204.7</c:v>
                </c:pt>
                <c:pt idx="39">
                  <c:v>200.9</c:v>
                </c:pt>
                <c:pt idx="40">
                  <c:v>204.7</c:v>
                </c:pt>
                <c:pt idx="41">
                  <c:v>203.6</c:v>
                </c:pt>
                <c:pt idx="42">
                  <c:v>201.2</c:v>
                </c:pt>
                <c:pt idx="43">
                  <c:v>203.9</c:v>
                </c:pt>
                <c:pt idx="44">
                  <c:v>201.2</c:v>
                </c:pt>
                <c:pt idx="45">
                  <c:v>202.2</c:v>
                </c:pt>
                <c:pt idx="46">
                  <c:v>207.8</c:v>
                </c:pt>
                <c:pt idx="47">
                  <c:v>209.2</c:v>
                </c:pt>
                <c:pt idx="48">
                  <c:v>202.1</c:v>
                </c:pt>
                <c:pt idx="49">
                  <c:v>204.1</c:v>
                </c:pt>
                <c:pt idx="50">
                  <c:v>210.7</c:v>
                </c:pt>
                <c:pt idx="51">
                  <c:v>201.1</c:v>
                </c:pt>
                <c:pt idx="52">
                  <c:v>203.5</c:v>
                </c:pt>
                <c:pt idx="53">
                  <c:v>207.1</c:v>
                </c:pt>
                <c:pt idx="54">
                  <c:v>204.1</c:v>
                </c:pt>
                <c:pt idx="55">
                  <c:v>203.9</c:v>
                </c:pt>
                <c:pt idx="56">
                  <c:v>200.6</c:v>
                </c:pt>
                <c:pt idx="57">
                  <c:v>201.9</c:v>
                </c:pt>
                <c:pt idx="58">
                  <c:v>196.9</c:v>
                </c:pt>
                <c:pt idx="59">
                  <c:v>198.5</c:v>
                </c:pt>
                <c:pt idx="60">
                  <c:v>195.6</c:v>
                </c:pt>
                <c:pt idx="61">
                  <c:v>193.5</c:v>
                </c:pt>
                <c:pt idx="62">
                  <c:v>202.9</c:v>
                </c:pt>
                <c:pt idx="63">
                  <c:v>201.7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199.2</c:v>
                </c:pt>
                <c:pt idx="1">
                  <c:v>195</c:v>
                </c:pt>
                <c:pt idx="2">
                  <c:v>201.1</c:v>
                </c:pt>
                <c:pt idx="3">
                  <c:v>200.6</c:v>
                </c:pt>
                <c:pt idx="4">
                  <c:v>197.5</c:v>
                </c:pt>
                <c:pt idx="5">
                  <c:v>196.3</c:v>
                </c:pt>
                <c:pt idx="6">
                  <c:v>207.2</c:v>
                </c:pt>
                <c:pt idx="7">
                  <c:v>195.2</c:v>
                </c:pt>
                <c:pt idx="8">
                  <c:v>200.7</c:v>
                </c:pt>
                <c:pt idx="9">
                  <c:v>200.4</c:v>
                </c:pt>
                <c:pt idx="10">
                  <c:v>199.4</c:v>
                </c:pt>
                <c:pt idx="11">
                  <c:v>197.2</c:v>
                </c:pt>
                <c:pt idx="12">
                  <c:v>201.2</c:v>
                </c:pt>
                <c:pt idx="13">
                  <c:v>203.3</c:v>
                </c:pt>
                <c:pt idx="14">
                  <c:v>204</c:v>
                </c:pt>
                <c:pt idx="15">
                  <c:v>206.4</c:v>
                </c:pt>
                <c:pt idx="16">
                  <c:v>206.2</c:v>
                </c:pt>
                <c:pt idx="17">
                  <c:v>206.7</c:v>
                </c:pt>
                <c:pt idx="18">
                  <c:v>204.5</c:v>
                </c:pt>
                <c:pt idx="19">
                  <c:v>198.1</c:v>
                </c:pt>
                <c:pt idx="20">
                  <c:v>201.9</c:v>
                </c:pt>
                <c:pt idx="21">
                  <c:v>203.2</c:v>
                </c:pt>
                <c:pt idx="22">
                  <c:v>198.7</c:v>
                </c:pt>
                <c:pt idx="23">
                  <c:v>199.6</c:v>
                </c:pt>
                <c:pt idx="24">
                  <c:v>206.3</c:v>
                </c:pt>
                <c:pt idx="25">
                  <c:v>204.9</c:v>
                </c:pt>
                <c:pt idx="26">
                  <c:v>199.7</c:v>
                </c:pt>
                <c:pt idx="27">
                  <c:v>199.8</c:v>
                </c:pt>
                <c:pt idx="28">
                  <c:v>206.9</c:v>
                </c:pt>
                <c:pt idx="29">
                  <c:v>207.6</c:v>
                </c:pt>
                <c:pt idx="30">
                  <c:v>203</c:v>
                </c:pt>
                <c:pt idx="31">
                  <c:v>198.7</c:v>
                </c:pt>
                <c:pt idx="32">
                  <c:v>206.5</c:v>
                </c:pt>
                <c:pt idx="33">
                  <c:v>210.4</c:v>
                </c:pt>
                <c:pt idx="34">
                  <c:v>206.8</c:v>
                </c:pt>
                <c:pt idx="35">
                  <c:v>204.2</c:v>
                </c:pt>
                <c:pt idx="36">
                  <c:v>209.1</c:v>
                </c:pt>
                <c:pt idx="37">
                  <c:v>205.8</c:v>
                </c:pt>
                <c:pt idx="38">
                  <c:v>206.8</c:v>
                </c:pt>
                <c:pt idx="39">
                  <c:v>205.8</c:v>
                </c:pt>
                <c:pt idx="40">
                  <c:v>205.6</c:v>
                </c:pt>
                <c:pt idx="41">
                  <c:v>208.5</c:v>
                </c:pt>
                <c:pt idx="42">
                  <c:v>208.2</c:v>
                </c:pt>
                <c:pt idx="43">
                  <c:v>205.6</c:v>
                </c:pt>
                <c:pt idx="44">
                  <c:v>208.6</c:v>
                </c:pt>
                <c:pt idx="45">
                  <c:v>205.9</c:v>
                </c:pt>
                <c:pt idx="46">
                  <c:v>211.2</c:v>
                </c:pt>
                <c:pt idx="47">
                  <c:v>206.2</c:v>
                </c:pt>
                <c:pt idx="48">
                  <c:v>206.5</c:v>
                </c:pt>
                <c:pt idx="49">
                  <c:v>204.9</c:v>
                </c:pt>
                <c:pt idx="50">
                  <c:v>205.2</c:v>
                </c:pt>
                <c:pt idx="51">
                  <c:v>202.5</c:v>
                </c:pt>
                <c:pt idx="52">
                  <c:v>201.7</c:v>
                </c:pt>
                <c:pt idx="53">
                  <c:v>201.6</c:v>
                </c:pt>
                <c:pt idx="54">
                  <c:v>206.6</c:v>
                </c:pt>
                <c:pt idx="55">
                  <c:v>207.1</c:v>
                </c:pt>
                <c:pt idx="56">
                  <c:v>201.2</c:v>
                </c:pt>
                <c:pt idx="57">
                  <c:v>202.7</c:v>
                </c:pt>
                <c:pt idx="58">
                  <c:v>198.9</c:v>
                </c:pt>
                <c:pt idx="59">
                  <c:v>202.9</c:v>
                </c:pt>
                <c:pt idx="60">
                  <c:v>198.4</c:v>
                </c:pt>
                <c:pt idx="61">
                  <c:v>202.6</c:v>
                </c:pt>
                <c:pt idx="62">
                  <c:v>200.8</c:v>
                </c:pt>
                <c:pt idx="63">
                  <c:v>200.2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195.5</c:v>
                </c:pt>
                <c:pt idx="1">
                  <c:v>204.9</c:v>
                </c:pt>
                <c:pt idx="2">
                  <c:v>197.9</c:v>
                </c:pt>
                <c:pt idx="3">
                  <c:v>196.8</c:v>
                </c:pt>
                <c:pt idx="4">
                  <c:v>202</c:v>
                </c:pt>
                <c:pt idx="5">
                  <c:v>200.6</c:v>
                </c:pt>
                <c:pt idx="6">
                  <c:v>202.8</c:v>
                </c:pt>
                <c:pt idx="7">
                  <c:v>201.5</c:v>
                </c:pt>
                <c:pt idx="8">
                  <c:v>204.1</c:v>
                </c:pt>
                <c:pt idx="9">
                  <c:v>202.6</c:v>
                </c:pt>
                <c:pt idx="10">
                  <c:v>201.6</c:v>
                </c:pt>
                <c:pt idx="11">
                  <c:v>207.6</c:v>
                </c:pt>
                <c:pt idx="12">
                  <c:v>201.1</c:v>
                </c:pt>
                <c:pt idx="13">
                  <c:v>203</c:v>
                </c:pt>
                <c:pt idx="14">
                  <c:v>204.3</c:v>
                </c:pt>
                <c:pt idx="15">
                  <c:v>204.6</c:v>
                </c:pt>
                <c:pt idx="16">
                  <c:v>202</c:v>
                </c:pt>
                <c:pt idx="17">
                  <c:v>203.3</c:v>
                </c:pt>
                <c:pt idx="18">
                  <c:v>209.2</c:v>
                </c:pt>
                <c:pt idx="19">
                  <c:v>204</c:v>
                </c:pt>
                <c:pt idx="20">
                  <c:v>201.6</c:v>
                </c:pt>
                <c:pt idx="21">
                  <c:v>207.8</c:v>
                </c:pt>
                <c:pt idx="22">
                  <c:v>208.8</c:v>
                </c:pt>
                <c:pt idx="23">
                  <c:v>199.9</c:v>
                </c:pt>
                <c:pt idx="24">
                  <c:v>203</c:v>
                </c:pt>
                <c:pt idx="25">
                  <c:v>202.3</c:v>
                </c:pt>
                <c:pt idx="26">
                  <c:v>205.2</c:v>
                </c:pt>
                <c:pt idx="27">
                  <c:v>211.1</c:v>
                </c:pt>
                <c:pt idx="28">
                  <c:v>203.6</c:v>
                </c:pt>
                <c:pt idx="29">
                  <c:v>203.7</c:v>
                </c:pt>
                <c:pt idx="30">
                  <c:v>203.1</c:v>
                </c:pt>
                <c:pt idx="31">
                  <c:v>206.1</c:v>
                </c:pt>
                <c:pt idx="32">
                  <c:v>207.2</c:v>
                </c:pt>
                <c:pt idx="33">
                  <c:v>209.1</c:v>
                </c:pt>
                <c:pt idx="34">
                  <c:v>209.8</c:v>
                </c:pt>
                <c:pt idx="35">
                  <c:v>209.2</c:v>
                </c:pt>
                <c:pt idx="36">
                  <c:v>208.6</c:v>
                </c:pt>
                <c:pt idx="37">
                  <c:v>203.5</c:v>
                </c:pt>
                <c:pt idx="38">
                  <c:v>207.8</c:v>
                </c:pt>
                <c:pt idx="39">
                  <c:v>204.5</c:v>
                </c:pt>
                <c:pt idx="40">
                  <c:v>207.2</c:v>
                </c:pt>
                <c:pt idx="41">
                  <c:v>207</c:v>
                </c:pt>
                <c:pt idx="42">
                  <c:v>206.6</c:v>
                </c:pt>
                <c:pt idx="43">
                  <c:v>209.9</c:v>
                </c:pt>
                <c:pt idx="44">
                  <c:v>209.1</c:v>
                </c:pt>
                <c:pt idx="45">
                  <c:v>209.4</c:v>
                </c:pt>
                <c:pt idx="46">
                  <c:v>212.3</c:v>
                </c:pt>
                <c:pt idx="47">
                  <c:v>207.6</c:v>
                </c:pt>
                <c:pt idx="48">
                  <c:v>211.4</c:v>
                </c:pt>
                <c:pt idx="49">
                  <c:v>207.6</c:v>
                </c:pt>
                <c:pt idx="50">
                  <c:v>205.3</c:v>
                </c:pt>
                <c:pt idx="51">
                  <c:v>209.6</c:v>
                </c:pt>
                <c:pt idx="52">
                  <c:v>203.6</c:v>
                </c:pt>
                <c:pt idx="53">
                  <c:v>209.1</c:v>
                </c:pt>
                <c:pt idx="54">
                  <c:v>207.8</c:v>
                </c:pt>
                <c:pt idx="55">
                  <c:v>204.2</c:v>
                </c:pt>
                <c:pt idx="56">
                  <c:v>202.9</c:v>
                </c:pt>
                <c:pt idx="57">
                  <c:v>206.6</c:v>
                </c:pt>
                <c:pt idx="58">
                  <c:v>207.8</c:v>
                </c:pt>
                <c:pt idx="59">
                  <c:v>203.6</c:v>
                </c:pt>
                <c:pt idx="60">
                  <c:v>204.1</c:v>
                </c:pt>
                <c:pt idx="61">
                  <c:v>205</c:v>
                </c:pt>
                <c:pt idx="62">
                  <c:v>204.5</c:v>
                </c:pt>
                <c:pt idx="63">
                  <c:v>203.4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208.3</c:v>
                </c:pt>
                <c:pt idx="1">
                  <c:v>213.5</c:v>
                </c:pt>
                <c:pt idx="2">
                  <c:v>216.9</c:v>
                </c:pt>
                <c:pt idx="3">
                  <c:v>213.1</c:v>
                </c:pt>
                <c:pt idx="4">
                  <c:v>215.5</c:v>
                </c:pt>
                <c:pt idx="5">
                  <c:v>219.3</c:v>
                </c:pt>
                <c:pt idx="6">
                  <c:v>217.3</c:v>
                </c:pt>
                <c:pt idx="7">
                  <c:v>219.9</c:v>
                </c:pt>
                <c:pt idx="8">
                  <c:v>219.6</c:v>
                </c:pt>
                <c:pt idx="9">
                  <c:v>226.5</c:v>
                </c:pt>
                <c:pt idx="10">
                  <c:v>227.4</c:v>
                </c:pt>
                <c:pt idx="11">
                  <c:v>217.7</c:v>
                </c:pt>
                <c:pt idx="12">
                  <c:v>219.5</c:v>
                </c:pt>
                <c:pt idx="13">
                  <c:v>220.4</c:v>
                </c:pt>
                <c:pt idx="14">
                  <c:v>226.5</c:v>
                </c:pt>
                <c:pt idx="15">
                  <c:v>223.7</c:v>
                </c:pt>
                <c:pt idx="16">
                  <c:v>221.8</c:v>
                </c:pt>
                <c:pt idx="17">
                  <c:v>222</c:v>
                </c:pt>
                <c:pt idx="18">
                  <c:v>225.2</c:v>
                </c:pt>
                <c:pt idx="19">
                  <c:v>220</c:v>
                </c:pt>
                <c:pt idx="20">
                  <c:v>224.2</c:v>
                </c:pt>
                <c:pt idx="21">
                  <c:v>225.3</c:v>
                </c:pt>
                <c:pt idx="22">
                  <c:v>222.3</c:v>
                </c:pt>
                <c:pt idx="23">
                  <c:v>226.2</c:v>
                </c:pt>
                <c:pt idx="24">
                  <c:v>220.7</c:v>
                </c:pt>
                <c:pt idx="25">
                  <c:v>224.8</c:v>
                </c:pt>
                <c:pt idx="26">
                  <c:v>222.6</c:v>
                </c:pt>
                <c:pt idx="27">
                  <c:v>226.1</c:v>
                </c:pt>
                <c:pt idx="28">
                  <c:v>222.6</c:v>
                </c:pt>
                <c:pt idx="29">
                  <c:v>224.5</c:v>
                </c:pt>
                <c:pt idx="30">
                  <c:v>224.2</c:v>
                </c:pt>
                <c:pt idx="31">
                  <c:v>228.9</c:v>
                </c:pt>
                <c:pt idx="32">
                  <c:v>233.3</c:v>
                </c:pt>
                <c:pt idx="33">
                  <c:v>230.4</c:v>
                </c:pt>
                <c:pt idx="34">
                  <c:v>231.1</c:v>
                </c:pt>
                <c:pt idx="35">
                  <c:v>232.9</c:v>
                </c:pt>
                <c:pt idx="36">
                  <c:v>235.9</c:v>
                </c:pt>
                <c:pt idx="37">
                  <c:v>232.1</c:v>
                </c:pt>
                <c:pt idx="38">
                  <c:v>235.8</c:v>
                </c:pt>
                <c:pt idx="39">
                  <c:v>227.1</c:v>
                </c:pt>
                <c:pt idx="40">
                  <c:v>238.9</c:v>
                </c:pt>
                <c:pt idx="41">
                  <c:v>232.5</c:v>
                </c:pt>
                <c:pt idx="42">
                  <c:v>229.8</c:v>
                </c:pt>
                <c:pt idx="43">
                  <c:v>230.3</c:v>
                </c:pt>
                <c:pt idx="44">
                  <c:v>231</c:v>
                </c:pt>
                <c:pt idx="45">
                  <c:v>231.9</c:v>
                </c:pt>
                <c:pt idx="46">
                  <c:v>225.1</c:v>
                </c:pt>
                <c:pt idx="47">
                  <c:v>224.7</c:v>
                </c:pt>
                <c:pt idx="48">
                  <c:v>232</c:v>
                </c:pt>
                <c:pt idx="49">
                  <c:v>233</c:v>
                </c:pt>
                <c:pt idx="50">
                  <c:v>223.8</c:v>
                </c:pt>
                <c:pt idx="51">
                  <c:v>233.4</c:v>
                </c:pt>
                <c:pt idx="52">
                  <c:v>225.4</c:v>
                </c:pt>
                <c:pt idx="53">
                  <c:v>223.6</c:v>
                </c:pt>
                <c:pt idx="54">
                  <c:v>229.7</c:v>
                </c:pt>
                <c:pt idx="55">
                  <c:v>224.1</c:v>
                </c:pt>
                <c:pt idx="56">
                  <c:v>225.9</c:v>
                </c:pt>
                <c:pt idx="57">
                  <c:v>222.1</c:v>
                </c:pt>
                <c:pt idx="58">
                  <c:v>228.3</c:v>
                </c:pt>
                <c:pt idx="59">
                  <c:v>219.3</c:v>
                </c:pt>
                <c:pt idx="60">
                  <c:v>226.3</c:v>
                </c:pt>
                <c:pt idx="61">
                  <c:v>223.2</c:v>
                </c:pt>
                <c:pt idx="62">
                  <c:v>221.5</c:v>
                </c:pt>
                <c:pt idx="63">
                  <c:v>219.2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221.3</c:v>
                </c:pt>
                <c:pt idx="1">
                  <c:v>212.5</c:v>
                </c:pt>
                <c:pt idx="2">
                  <c:v>216.5</c:v>
                </c:pt>
                <c:pt idx="3">
                  <c:v>219.1</c:v>
                </c:pt>
                <c:pt idx="4">
                  <c:v>211.4</c:v>
                </c:pt>
                <c:pt idx="5">
                  <c:v>222</c:v>
                </c:pt>
                <c:pt idx="6">
                  <c:v>217.2</c:v>
                </c:pt>
                <c:pt idx="7">
                  <c:v>217.4</c:v>
                </c:pt>
                <c:pt idx="8">
                  <c:v>218.4</c:v>
                </c:pt>
                <c:pt idx="9">
                  <c:v>225.6</c:v>
                </c:pt>
                <c:pt idx="10">
                  <c:v>215.6</c:v>
                </c:pt>
                <c:pt idx="11">
                  <c:v>221.8</c:v>
                </c:pt>
                <c:pt idx="12">
                  <c:v>221.5</c:v>
                </c:pt>
                <c:pt idx="13">
                  <c:v>224.4</c:v>
                </c:pt>
                <c:pt idx="14">
                  <c:v>224.1</c:v>
                </c:pt>
                <c:pt idx="15">
                  <c:v>219.7</c:v>
                </c:pt>
                <c:pt idx="16">
                  <c:v>220.7</c:v>
                </c:pt>
                <c:pt idx="17">
                  <c:v>224.2</c:v>
                </c:pt>
                <c:pt idx="18">
                  <c:v>223.4</c:v>
                </c:pt>
                <c:pt idx="19">
                  <c:v>225.6</c:v>
                </c:pt>
                <c:pt idx="20">
                  <c:v>224.5</c:v>
                </c:pt>
                <c:pt idx="21">
                  <c:v>228.8</c:v>
                </c:pt>
                <c:pt idx="22">
                  <c:v>222.2</c:v>
                </c:pt>
                <c:pt idx="23">
                  <c:v>223.4</c:v>
                </c:pt>
                <c:pt idx="24">
                  <c:v>219.3</c:v>
                </c:pt>
                <c:pt idx="25">
                  <c:v>220.2</c:v>
                </c:pt>
                <c:pt idx="26">
                  <c:v>223.3</c:v>
                </c:pt>
                <c:pt idx="27">
                  <c:v>224</c:v>
                </c:pt>
                <c:pt idx="28">
                  <c:v>221.2</c:v>
                </c:pt>
                <c:pt idx="29">
                  <c:v>228.3</c:v>
                </c:pt>
                <c:pt idx="30">
                  <c:v>223.7</c:v>
                </c:pt>
                <c:pt idx="31">
                  <c:v>225.7</c:v>
                </c:pt>
                <c:pt idx="32">
                  <c:v>226</c:v>
                </c:pt>
                <c:pt idx="33">
                  <c:v>229.1</c:v>
                </c:pt>
                <c:pt idx="34">
                  <c:v>226.6</c:v>
                </c:pt>
                <c:pt idx="35">
                  <c:v>225.7</c:v>
                </c:pt>
                <c:pt idx="36">
                  <c:v>228.1</c:v>
                </c:pt>
                <c:pt idx="37">
                  <c:v>222.6</c:v>
                </c:pt>
                <c:pt idx="38">
                  <c:v>228.6</c:v>
                </c:pt>
                <c:pt idx="39">
                  <c:v>225.5</c:v>
                </c:pt>
                <c:pt idx="40">
                  <c:v>226.6</c:v>
                </c:pt>
                <c:pt idx="41">
                  <c:v>223.2</c:v>
                </c:pt>
                <c:pt idx="42">
                  <c:v>229.2</c:v>
                </c:pt>
                <c:pt idx="43">
                  <c:v>234.1</c:v>
                </c:pt>
                <c:pt idx="44">
                  <c:v>225.6</c:v>
                </c:pt>
                <c:pt idx="45">
                  <c:v>226.6</c:v>
                </c:pt>
                <c:pt idx="46">
                  <c:v>228.8</c:v>
                </c:pt>
                <c:pt idx="47">
                  <c:v>228.8</c:v>
                </c:pt>
                <c:pt idx="48">
                  <c:v>229.9</c:v>
                </c:pt>
                <c:pt idx="49">
                  <c:v>235.6</c:v>
                </c:pt>
                <c:pt idx="50">
                  <c:v>223.8</c:v>
                </c:pt>
                <c:pt idx="51">
                  <c:v>222.5</c:v>
                </c:pt>
                <c:pt idx="52">
                  <c:v>224.9</c:v>
                </c:pt>
                <c:pt idx="53">
                  <c:v>226.5</c:v>
                </c:pt>
                <c:pt idx="54">
                  <c:v>230.2</c:v>
                </c:pt>
                <c:pt idx="55">
                  <c:v>230.5</c:v>
                </c:pt>
                <c:pt idx="56">
                  <c:v>222.8</c:v>
                </c:pt>
                <c:pt idx="57">
                  <c:v>223.9</c:v>
                </c:pt>
                <c:pt idx="58">
                  <c:v>222.8</c:v>
                </c:pt>
                <c:pt idx="59">
                  <c:v>222.1</c:v>
                </c:pt>
                <c:pt idx="60">
                  <c:v>220.4</c:v>
                </c:pt>
                <c:pt idx="61">
                  <c:v>224.1</c:v>
                </c:pt>
                <c:pt idx="62">
                  <c:v>223.3</c:v>
                </c:pt>
                <c:pt idx="63">
                  <c:v>219.8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207.8</c:v>
                </c:pt>
                <c:pt idx="1">
                  <c:v>205.4</c:v>
                </c:pt>
                <c:pt idx="2">
                  <c:v>206.1</c:v>
                </c:pt>
                <c:pt idx="3">
                  <c:v>214.3</c:v>
                </c:pt>
                <c:pt idx="4">
                  <c:v>213.3</c:v>
                </c:pt>
                <c:pt idx="5">
                  <c:v>211.5</c:v>
                </c:pt>
                <c:pt idx="6">
                  <c:v>212.8</c:v>
                </c:pt>
                <c:pt idx="7">
                  <c:v>211.4</c:v>
                </c:pt>
                <c:pt idx="8">
                  <c:v>212.9</c:v>
                </c:pt>
                <c:pt idx="9">
                  <c:v>212.7</c:v>
                </c:pt>
                <c:pt idx="10">
                  <c:v>206.2</c:v>
                </c:pt>
                <c:pt idx="11">
                  <c:v>217.2</c:v>
                </c:pt>
                <c:pt idx="12">
                  <c:v>214.6</c:v>
                </c:pt>
                <c:pt idx="13">
                  <c:v>212.5</c:v>
                </c:pt>
                <c:pt idx="14">
                  <c:v>220.8</c:v>
                </c:pt>
                <c:pt idx="15">
                  <c:v>217.2</c:v>
                </c:pt>
                <c:pt idx="16">
                  <c:v>218.8</c:v>
                </c:pt>
                <c:pt idx="17">
                  <c:v>209.8</c:v>
                </c:pt>
                <c:pt idx="18">
                  <c:v>211.8</c:v>
                </c:pt>
                <c:pt idx="19">
                  <c:v>216.4</c:v>
                </c:pt>
                <c:pt idx="20">
                  <c:v>210</c:v>
                </c:pt>
                <c:pt idx="21">
                  <c:v>214.8</c:v>
                </c:pt>
                <c:pt idx="22">
                  <c:v>213.3</c:v>
                </c:pt>
                <c:pt idx="23">
                  <c:v>216.9</c:v>
                </c:pt>
                <c:pt idx="24">
                  <c:v>219.7</c:v>
                </c:pt>
                <c:pt idx="25">
                  <c:v>217.5</c:v>
                </c:pt>
                <c:pt idx="26">
                  <c:v>215.7</c:v>
                </c:pt>
                <c:pt idx="27">
                  <c:v>217.7</c:v>
                </c:pt>
                <c:pt idx="28">
                  <c:v>215.1</c:v>
                </c:pt>
                <c:pt idx="29">
                  <c:v>222.3</c:v>
                </c:pt>
                <c:pt idx="30">
                  <c:v>214.9</c:v>
                </c:pt>
                <c:pt idx="31">
                  <c:v>218.3</c:v>
                </c:pt>
                <c:pt idx="32">
                  <c:v>214.7</c:v>
                </c:pt>
                <c:pt idx="33">
                  <c:v>220.6</c:v>
                </c:pt>
                <c:pt idx="34">
                  <c:v>221</c:v>
                </c:pt>
                <c:pt idx="35">
                  <c:v>225.9</c:v>
                </c:pt>
                <c:pt idx="36">
                  <c:v>227.5</c:v>
                </c:pt>
                <c:pt idx="37">
                  <c:v>216.1</c:v>
                </c:pt>
                <c:pt idx="38">
                  <c:v>223.1</c:v>
                </c:pt>
                <c:pt idx="39">
                  <c:v>216.9</c:v>
                </c:pt>
                <c:pt idx="40">
                  <c:v>221.3</c:v>
                </c:pt>
                <c:pt idx="41">
                  <c:v>217.1</c:v>
                </c:pt>
                <c:pt idx="42">
                  <c:v>224.5</c:v>
                </c:pt>
                <c:pt idx="43">
                  <c:v>218.7</c:v>
                </c:pt>
                <c:pt idx="44">
                  <c:v>223.5</c:v>
                </c:pt>
                <c:pt idx="45">
                  <c:v>219.1</c:v>
                </c:pt>
                <c:pt idx="46">
                  <c:v>219.6</c:v>
                </c:pt>
                <c:pt idx="47">
                  <c:v>219.1</c:v>
                </c:pt>
                <c:pt idx="48">
                  <c:v>216.4</c:v>
                </c:pt>
                <c:pt idx="49">
                  <c:v>212.7</c:v>
                </c:pt>
                <c:pt idx="50">
                  <c:v>211.2</c:v>
                </c:pt>
                <c:pt idx="51">
                  <c:v>219.5</c:v>
                </c:pt>
                <c:pt idx="52">
                  <c:v>220.3</c:v>
                </c:pt>
                <c:pt idx="53">
                  <c:v>217.9</c:v>
                </c:pt>
                <c:pt idx="54">
                  <c:v>219.8</c:v>
                </c:pt>
                <c:pt idx="55">
                  <c:v>216.9</c:v>
                </c:pt>
                <c:pt idx="56">
                  <c:v>218.3</c:v>
                </c:pt>
                <c:pt idx="57">
                  <c:v>217.3</c:v>
                </c:pt>
                <c:pt idx="58">
                  <c:v>212</c:v>
                </c:pt>
                <c:pt idx="59">
                  <c:v>214.2</c:v>
                </c:pt>
                <c:pt idx="60">
                  <c:v>222.7</c:v>
                </c:pt>
                <c:pt idx="61">
                  <c:v>215.8</c:v>
                </c:pt>
                <c:pt idx="62">
                  <c:v>213.1</c:v>
                </c:pt>
                <c:pt idx="63">
                  <c:v>211.4</c:v>
                </c:pt>
              </c:numCache>
            </c:numRef>
          </c:yVal>
          <c:smooth val="0"/>
        </c:ser>
        <c:axId val="2505824"/>
        <c:axId val="22552417"/>
      </c:scatterChart>
      <c:valAx>
        <c:axId val="250582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crossBetween val="midCat"/>
        <c:dispUnits/>
      </c:valAx>
      <c:valAx>
        <c:axId val="2255241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Module!$X$7:$X$336</c:f>
              <c:numCache>
                <c:ptCount val="33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</c:numCache>
            </c:numRef>
          </c:xVal>
          <c:yVal>
            <c:numRef>
              <c:f>Module!$Y$7:$Y$336</c:f>
              <c:numCache>
                <c:ptCount val="330"/>
                <c:pt idx="0">
                  <c:v>6.5016</c:v>
                </c:pt>
                <c:pt idx="1">
                  <c:v>6.5016</c:v>
                </c:pt>
                <c:pt idx="2">
                  <c:v>6.4822</c:v>
                </c:pt>
                <c:pt idx="3">
                  <c:v>6.4822</c:v>
                </c:pt>
                <c:pt idx="4">
                  <c:v>6.4768</c:v>
                </c:pt>
                <c:pt idx="5">
                  <c:v>6.4768</c:v>
                </c:pt>
                <c:pt idx="6">
                  <c:v>6.4813</c:v>
                </c:pt>
                <c:pt idx="7">
                  <c:v>6.4813</c:v>
                </c:pt>
                <c:pt idx="8">
                  <c:v>6.4622</c:v>
                </c:pt>
                <c:pt idx="9">
                  <c:v>6.4622</c:v>
                </c:pt>
                <c:pt idx="10">
                  <c:v>6.4937</c:v>
                </c:pt>
                <c:pt idx="11">
                  <c:v>6.4937</c:v>
                </c:pt>
                <c:pt idx="12">
                  <c:v>6.4531</c:v>
                </c:pt>
                <c:pt idx="13">
                  <c:v>6.4531</c:v>
                </c:pt>
                <c:pt idx="14">
                  <c:v>6.4681</c:v>
                </c:pt>
                <c:pt idx="15">
                  <c:v>6.4681</c:v>
                </c:pt>
                <c:pt idx="16">
                  <c:v>6.4557</c:v>
                </c:pt>
                <c:pt idx="17">
                  <c:v>6.4557</c:v>
                </c:pt>
                <c:pt idx="18">
                  <c:v>6.4323</c:v>
                </c:pt>
                <c:pt idx="19">
                  <c:v>6.4323</c:v>
                </c:pt>
                <c:pt idx="20">
                  <c:v>6.4534</c:v>
                </c:pt>
                <c:pt idx="21">
                  <c:v>6.4534</c:v>
                </c:pt>
                <c:pt idx="22">
                  <c:v>6.4466</c:v>
                </c:pt>
                <c:pt idx="23">
                  <c:v>6.4466</c:v>
                </c:pt>
                <c:pt idx="24">
                  <c:v>6.4457</c:v>
                </c:pt>
                <c:pt idx="25">
                  <c:v>6.4457</c:v>
                </c:pt>
                <c:pt idx="26">
                  <c:v>6.4333</c:v>
                </c:pt>
                <c:pt idx="27">
                  <c:v>6.4333</c:v>
                </c:pt>
                <c:pt idx="28">
                  <c:v>6.4491</c:v>
                </c:pt>
                <c:pt idx="29">
                  <c:v>6.4491</c:v>
                </c:pt>
                <c:pt idx="30">
                  <c:v>6.4412</c:v>
                </c:pt>
                <c:pt idx="31">
                  <c:v>6.4412</c:v>
                </c:pt>
                <c:pt idx="32">
                  <c:v>6.4244</c:v>
                </c:pt>
                <c:pt idx="33">
                  <c:v>6.4244</c:v>
                </c:pt>
                <c:pt idx="34">
                  <c:v>6.4463</c:v>
                </c:pt>
                <c:pt idx="35">
                  <c:v>6.4463</c:v>
                </c:pt>
                <c:pt idx="36">
                  <c:v>6.4403</c:v>
                </c:pt>
                <c:pt idx="37">
                  <c:v>6.4403</c:v>
                </c:pt>
                <c:pt idx="38">
                  <c:v>6.4452</c:v>
                </c:pt>
                <c:pt idx="39">
                  <c:v>6.4452</c:v>
                </c:pt>
                <c:pt idx="40">
                  <c:v>6.4341</c:v>
                </c:pt>
                <c:pt idx="41">
                  <c:v>6.4341</c:v>
                </c:pt>
                <c:pt idx="42">
                  <c:v>6.4345</c:v>
                </c:pt>
                <c:pt idx="43">
                  <c:v>6.4345</c:v>
                </c:pt>
                <c:pt idx="44">
                  <c:v>6.4467</c:v>
                </c:pt>
                <c:pt idx="45">
                  <c:v>6.4467</c:v>
                </c:pt>
                <c:pt idx="46">
                  <c:v>6.4322</c:v>
                </c:pt>
                <c:pt idx="47">
                  <c:v>6.4322</c:v>
                </c:pt>
                <c:pt idx="48">
                  <c:v>6.4246</c:v>
                </c:pt>
                <c:pt idx="49">
                  <c:v>6.4246</c:v>
                </c:pt>
                <c:pt idx="50">
                  <c:v>6.4275</c:v>
                </c:pt>
                <c:pt idx="51">
                  <c:v>6.4275</c:v>
                </c:pt>
                <c:pt idx="52">
                  <c:v>6.4263</c:v>
                </c:pt>
                <c:pt idx="53">
                  <c:v>6.4263</c:v>
                </c:pt>
                <c:pt idx="54">
                  <c:v>6.4235</c:v>
                </c:pt>
                <c:pt idx="55">
                  <c:v>6.4235</c:v>
                </c:pt>
                <c:pt idx="56">
                  <c:v>6.4227</c:v>
                </c:pt>
                <c:pt idx="57">
                  <c:v>6.4227</c:v>
                </c:pt>
                <c:pt idx="58">
                  <c:v>6.4306</c:v>
                </c:pt>
                <c:pt idx="59">
                  <c:v>6.4306</c:v>
                </c:pt>
                <c:pt idx="60">
                  <c:v>6.4058</c:v>
                </c:pt>
                <c:pt idx="61">
                  <c:v>6.4058</c:v>
                </c:pt>
                <c:pt idx="62">
                  <c:v>6.4078</c:v>
                </c:pt>
                <c:pt idx="63">
                  <c:v>6.4078</c:v>
                </c:pt>
                <c:pt idx="64">
                  <c:v>6.402</c:v>
                </c:pt>
                <c:pt idx="65">
                  <c:v>6.402</c:v>
                </c:pt>
                <c:pt idx="66">
                  <c:v>6.41</c:v>
                </c:pt>
                <c:pt idx="67">
                  <c:v>6.41</c:v>
                </c:pt>
                <c:pt idx="68">
                  <c:v>6.3863</c:v>
                </c:pt>
                <c:pt idx="69">
                  <c:v>6.3863</c:v>
                </c:pt>
                <c:pt idx="70">
                  <c:v>6.3972</c:v>
                </c:pt>
                <c:pt idx="71">
                  <c:v>6.3972</c:v>
                </c:pt>
                <c:pt idx="72">
                  <c:v>6.3877</c:v>
                </c:pt>
                <c:pt idx="73">
                  <c:v>6.3877</c:v>
                </c:pt>
                <c:pt idx="74">
                  <c:v>6.4018</c:v>
                </c:pt>
                <c:pt idx="75">
                  <c:v>6.4018</c:v>
                </c:pt>
                <c:pt idx="76">
                  <c:v>6.396</c:v>
                </c:pt>
                <c:pt idx="77">
                  <c:v>6.396</c:v>
                </c:pt>
                <c:pt idx="78">
                  <c:v>6.3917</c:v>
                </c:pt>
                <c:pt idx="79">
                  <c:v>6.3917</c:v>
                </c:pt>
                <c:pt idx="80">
                  <c:v>6.384</c:v>
                </c:pt>
                <c:pt idx="81">
                  <c:v>6.384</c:v>
                </c:pt>
                <c:pt idx="82">
                  <c:v>6.3906</c:v>
                </c:pt>
                <c:pt idx="83">
                  <c:v>6.3906</c:v>
                </c:pt>
                <c:pt idx="84">
                  <c:v>6.3953</c:v>
                </c:pt>
                <c:pt idx="85">
                  <c:v>6.3953</c:v>
                </c:pt>
                <c:pt idx="86">
                  <c:v>6.3756</c:v>
                </c:pt>
                <c:pt idx="87">
                  <c:v>6.3756</c:v>
                </c:pt>
                <c:pt idx="88">
                  <c:v>6.3707</c:v>
                </c:pt>
                <c:pt idx="89">
                  <c:v>6.3707</c:v>
                </c:pt>
                <c:pt idx="90">
                  <c:v>6.3829</c:v>
                </c:pt>
                <c:pt idx="91">
                  <c:v>6.3829</c:v>
                </c:pt>
                <c:pt idx="92">
                  <c:v>6.3867</c:v>
                </c:pt>
                <c:pt idx="93">
                  <c:v>6.3867</c:v>
                </c:pt>
                <c:pt idx="94">
                  <c:v>6.3578</c:v>
                </c:pt>
                <c:pt idx="95">
                  <c:v>6.3578</c:v>
                </c:pt>
                <c:pt idx="96">
                  <c:v>6.3767</c:v>
                </c:pt>
                <c:pt idx="97">
                  <c:v>6.3767</c:v>
                </c:pt>
                <c:pt idx="98">
                  <c:v>6.3622</c:v>
                </c:pt>
                <c:pt idx="99">
                  <c:v>6.3622</c:v>
                </c:pt>
                <c:pt idx="100">
                  <c:v>6.348</c:v>
                </c:pt>
                <c:pt idx="101">
                  <c:v>6.348</c:v>
                </c:pt>
                <c:pt idx="102">
                  <c:v>6.3393</c:v>
                </c:pt>
                <c:pt idx="103">
                  <c:v>6.3545</c:v>
                </c:pt>
                <c:pt idx="104">
                  <c:v>6.3545</c:v>
                </c:pt>
                <c:pt idx="105">
                  <c:v>6.3381</c:v>
                </c:pt>
                <c:pt idx="106">
                  <c:v>6.3381</c:v>
                </c:pt>
                <c:pt idx="107">
                  <c:v>6.3422</c:v>
                </c:pt>
                <c:pt idx="108">
                  <c:v>6.3422</c:v>
                </c:pt>
                <c:pt idx="109">
                  <c:v>6.3375</c:v>
                </c:pt>
                <c:pt idx="110">
                  <c:v>6.3375</c:v>
                </c:pt>
                <c:pt idx="111">
                  <c:v>6.3504</c:v>
                </c:pt>
                <c:pt idx="112">
                  <c:v>6.3504</c:v>
                </c:pt>
                <c:pt idx="113">
                  <c:v>6.3477</c:v>
                </c:pt>
                <c:pt idx="114">
                  <c:v>6.3477</c:v>
                </c:pt>
                <c:pt idx="115">
                  <c:v>6.3214</c:v>
                </c:pt>
                <c:pt idx="116">
                  <c:v>6.3425</c:v>
                </c:pt>
                <c:pt idx="117">
                  <c:v>6.3425</c:v>
                </c:pt>
                <c:pt idx="118">
                  <c:v>6.3213</c:v>
                </c:pt>
                <c:pt idx="119">
                  <c:v>6.3213</c:v>
                </c:pt>
                <c:pt idx="120">
                  <c:v>6.3394</c:v>
                </c:pt>
                <c:pt idx="121">
                  <c:v>6.3394</c:v>
                </c:pt>
                <c:pt idx="122">
                  <c:v>6.3281</c:v>
                </c:pt>
                <c:pt idx="123">
                  <c:v>6.3281</c:v>
                </c:pt>
                <c:pt idx="124">
                  <c:v>6.3402</c:v>
                </c:pt>
                <c:pt idx="125">
                  <c:v>6.3402</c:v>
                </c:pt>
                <c:pt idx="126">
                  <c:v>6.3293</c:v>
                </c:pt>
                <c:pt idx="127">
                  <c:v>6.3293</c:v>
                </c:pt>
                <c:pt idx="128">
                  <c:v>6.3372</c:v>
                </c:pt>
                <c:pt idx="129">
                  <c:v>6.3372</c:v>
                </c:pt>
                <c:pt idx="130">
                  <c:v>6.3381</c:v>
                </c:pt>
                <c:pt idx="131">
                  <c:v>6.3381</c:v>
                </c:pt>
                <c:pt idx="132">
                  <c:v>6.3027</c:v>
                </c:pt>
                <c:pt idx="133">
                  <c:v>6.3027</c:v>
                </c:pt>
                <c:pt idx="134">
                  <c:v>6.3174</c:v>
                </c:pt>
                <c:pt idx="135">
                  <c:v>6.3174</c:v>
                </c:pt>
                <c:pt idx="136">
                  <c:v>6.3107</c:v>
                </c:pt>
                <c:pt idx="137">
                  <c:v>6.3107</c:v>
                </c:pt>
                <c:pt idx="138">
                  <c:v>6.3142</c:v>
                </c:pt>
                <c:pt idx="139">
                  <c:v>6.3142</c:v>
                </c:pt>
                <c:pt idx="140">
                  <c:v>6.3018</c:v>
                </c:pt>
                <c:pt idx="141">
                  <c:v>6.3018</c:v>
                </c:pt>
                <c:pt idx="142">
                  <c:v>6.2938</c:v>
                </c:pt>
                <c:pt idx="143">
                  <c:v>6.2938</c:v>
                </c:pt>
                <c:pt idx="144">
                  <c:v>6.2842</c:v>
                </c:pt>
                <c:pt idx="145">
                  <c:v>6.2842</c:v>
                </c:pt>
                <c:pt idx="146">
                  <c:v>6.3043</c:v>
                </c:pt>
                <c:pt idx="147">
                  <c:v>6.3043</c:v>
                </c:pt>
                <c:pt idx="148">
                  <c:v>6.3018</c:v>
                </c:pt>
                <c:pt idx="149">
                  <c:v>6.3018</c:v>
                </c:pt>
                <c:pt idx="150">
                  <c:v>6.3058</c:v>
                </c:pt>
                <c:pt idx="151">
                  <c:v>6.3058</c:v>
                </c:pt>
                <c:pt idx="152">
                  <c:v>6.2947</c:v>
                </c:pt>
                <c:pt idx="153">
                  <c:v>6.2947</c:v>
                </c:pt>
                <c:pt idx="154">
                  <c:v>6.3017</c:v>
                </c:pt>
                <c:pt idx="155">
                  <c:v>6.3017</c:v>
                </c:pt>
                <c:pt idx="156">
                  <c:v>6.2889</c:v>
                </c:pt>
                <c:pt idx="157">
                  <c:v>6.2889</c:v>
                </c:pt>
                <c:pt idx="158">
                  <c:v>6.3124</c:v>
                </c:pt>
                <c:pt idx="159">
                  <c:v>6.3124</c:v>
                </c:pt>
                <c:pt idx="160">
                  <c:v>6.2822</c:v>
                </c:pt>
                <c:pt idx="161">
                  <c:v>6.2822</c:v>
                </c:pt>
                <c:pt idx="162">
                  <c:v>6.3122</c:v>
                </c:pt>
                <c:pt idx="163">
                  <c:v>6.3122</c:v>
                </c:pt>
                <c:pt idx="164">
                  <c:v>6.3073</c:v>
                </c:pt>
                <c:pt idx="165">
                  <c:v>6.3073</c:v>
                </c:pt>
                <c:pt idx="166">
                  <c:v>6.3029</c:v>
                </c:pt>
                <c:pt idx="167">
                  <c:v>6.3029</c:v>
                </c:pt>
                <c:pt idx="168">
                  <c:v>6.2997</c:v>
                </c:pt>
                <c:pt idx="169">
                  <c:v>6.2997</c:v>
                </c:pt>
                <c:pt idx="170">
                  <c:v>6.2853</c:v>
                </c:pt>
                <c:pt idx="171">
                  <c:v>6.2853</c:v>
                </c:pt>
                <c:pt idx="172">
                  <c:v>6.2971</c:v>
                </c:pt>
                <c:pt idx="173">
                  <c:v>6.2971</c:v>
                </c:pt>
                <c:pt idx="174">
                  <c:v>6.2878</c:v>
                </c:pt>
                <c:pt idx="175">
                  <c:v>6.2878</c:v>
                </c:pt>
                <c:pt idx="176">
                  <c:v>6.299</c:v>
                </c:pt>
                <c:pt idx="177">
                  <c:v>6.299</c:v>
                </c:pt>
                <c:pt idx="178">
                  <c:v>6.3013</c:v>
                </c:pt>
                <c:pt idx="179">
                  <c:v>6.3013</c:v>
                </c:pt>
                <c:pt idx="180">
                  <c:v>6.2971</c:v>
                </c:pt>
                <c:pt idx="181">
                  <c:v>6.2971</c:v>
                </c:pt>
                <c:pt idx="182">
                  <c:v>6.2799</c:v>
                </c:pt>
                <c:pt idx="183">
                  <c:v>6.2799</c:v>
                </c:pt>
                <c:pt idx="184">
                  <c:v>6.2528</c:v>
                </c:pt>
                <c:pt idx="185">
                  <c:v>6.2528</c:v>
                </c:pt>
                <c:pt idx="186">
                  <c:v>6.2679</c:v>
                </c:pt>
                <c:pt idx="187">
                  <c:v>6.2679</c:v>
                </c:pt>
                <c:pt idx="188">
                  <c:v>6.2587</c:v>
                </c:pt>
                <c:pt idx="189">
                  <c:v>6.2587</c:v>
                </c:pt>
                <c:pt idx="190">
                  <c:v>6.2996</c:v>
                </c:pt>
                <c:pt idx="191">
                  <c:v>6.2996</c:v>
                </c:pt>
                <c:pt idx="192">
                  <c:v>6.2849</c:v>
                </c:pt>
                <c:pt idx="193">
                  <c:v>6.2849</c:v>
                </c:pt>
                <c:pt idx="194">
                  <c:v>6.3006</c:v>
                </c:pt>
                <c:pt idx="195">
                  <c:v>6.3006</c:v>
                </c:pt>
                <c:pt idx="196">
                  <c:v>6.2838</c:v>
                </c:pt>
                <c:pt idx="197">
                  <c:v>6.2838</c:v>
                </c:pt>
                <c:pt idx="198">
                  <c:v>6.2867</c:v>
                </c:pt>
                <c:pt idx="199">
                  <c:v>6.2867</c:v>
                </c:pt>
                <c:pt idx="200">
                  <c:v>6.2683</c:v>
                </c:pt>
                <c:pt idx="201">
                  <c:v>6.2683</c:v>
                </c:pt>
                <c:pt idx="202">
                  <c:v>6.279</c:v>
                </c:pt>
                <c:pt idx="203">
                  <c:v>6.279</c:v>
                </c:pt>
                <c:pt idx="204">
                  <c:v>6.2845</c:v>
                </c:pt>
                <c:pt idx="205">
                  <c:v>6.2845</c:v>
                </c:pt>
                <c:pt idx="206">
                  <c:v>6.2691</c:v>
                </c:pt>
                <c:pt idx="207">
                  <c:v>6.2691</c:v>
                </c:pt>
                <c:pt idx="208">
                  <c:v>6.2788</c:v>
                </c:pt>
                <c:pt idx="209">
                  <c:v>6.2788</c:v>
                </c:pt>
                <c:pt idx="210">
                  <c:v>6.278</c:v>
                </c:pt>
                <c:pt idx="211">
                  <c:v>6.278</c:v>
                </c:pt>
                <c:pt idx="212">
                  <c:v>6.2861</c:v>
                </c:pt>
                <c:pt idx="213">
                  <c:v>6.2861</c:v>
                </c:pt>
                <c:pt idx="214">
                  <c:v>6.2606</c:v>
                </c:pt>
                <c:pt idx="215">
                  <c:v>6.2606</c:v>
                </c:pt>
                <c:pt idx="216">
                  <c:v>6.2687</c:v>
                </c:pt>
                <c:pt idx="217">
                  <c:v>6.2687</c:v>
                </c:pt>
                <c:pt idx="218">
                  <c:v>6.2814</c:v>
                </c:pt>
                <c:pt idx="219">
                  <c:v>6.2814</c:v>
                </c:pt>
                <c:pt idx="220">
                  <c:v>6.2814</c:v>
                </c:pt>
                <c:pt idx="221">
                  <c:v>6.2814</c:v>
                </c:pt>
                <c:pt idx="222">
                  <c:v>6.2688</c:v>
                </c:pt>
                <c:pt idx="223">
                  <c:v>6.2688</c:v>
                </c:pt>
                <c:pt idx="224">
                  <c:v>6.2665</c:v>
                </c:pt>
                <c:pt idx="225">
                  <c:v>6.2665</c:v>
                </c:pt>
                <c:pt idx="226">
                  <c:v>6.265</c:v>
                </c:pt>
                <c:pt idx="227">
                  <c:v>6.265</c:v>
                </c:pt>
                <c:pt idx="228">
                  <c:v>6.2677</c:v>
                </c:pt>
                <c:pt idx="229">
                  <c:v>6.2677</c:v>
                </c:pt>
                <c:pt idx="230">
                  <c:v>6.2821</c:v>
                </c:pt>
                <c:pt idx="231">
                  <c:v>6.2821</c:v>
                </c:pt>
                <c:pt idx="232">
                  <c:v>6.2774</c:v>
                </c:pt>
                <c:pt idx="233">
                  <c:v>6.2774</c:v>
                </c:pt>
                <c:pt idx="234">
                  <c:v>6.2847</c:v>
                </c:pt>
                <c:pt idx="235">
                  <c:v>6.2847</c:v>
                </c:pt>
                <c:pt idx="236">
                  <c:v>6.2774</c:v>
                </c:pt>
                <c:pt idx="237">
                  <c:v>6.2774</c:v>
                </c:pt>
                <c:pt idx="238">
                  <c:v>6.286</c:v>
                </c:pt>
                <c:pt idx="239">
                  <c:v>6.286</c:v>
                </c:pt>
                <c:pt idx="240">
                  <c:v>6.2879</c:v>
                </c:pt>
                <c:pt idx="241">
                  <c:v>6.2879</c:v>
                </c:pt>
                <c:pt idx="242">
                  <c:v>6.269</c:v>
                </c:pt>
                <c:pt idx="243">
                  <c:v>6.269</c:v>
                </c:pt>
                <c:pt idx="244">
                  <c:v>6.2779</c:v>
                </c:pt>
                <c:pt idx="245">
                  <c:v>6.2779</c:v>
                </c:pt>
                <c:pt idx="246">
                  <c:v>6.2812</c:v>
                </c:pt>
                <c:pt idx="247">
                  <c:v>6.2812</c:v>
                </c:pt>
                <c:pt idx="248">
                  <c:v>6.3055</c:v>
                </c:pt>
                <c:pt idx="249">
                  <c:v>6.3055</c:v>
                </c:pt>
                <c:pt idx="250">
                  <c:v>6.2636</c:v>
                </c:pt>
                <c:pt idx="251">
                  <c:v>6.2636</c:v>
                </c:pt>
                <c:pt idx="252">
                  <c:v>6.2726</c:v>
                </c:pt>
                <c:pt idx="253">
                  <c:v>6.2726</c:v>
                </c:pt>
                <c:pt idx="254">
                  <c:v>6.272</c:v>
                </c:pt>
                <c:pt idx="255">
                  <c:v>6.272</c:v>
                </c:pt>
                <c:pt idx="256">
                  <c:v>6.2616</c:v>
                </c:pt>
                <c:pt idx="257">
                  <c:v>6.2616</c:v>
                </c:pt>
                <c:pt idx="258">
                  <c:v>6.2819</c:v>
                </c:pt>
                <c:pt idx="259">
                  <c:v>6.2819</c:v>
                </c:pt>
                <c:pt idx="260">
                  <c:v>6.2334</c:v>
                </c:pt>
                <c:pt idx="261">
                  <c:v>6.2334</c:v>
                </c:pt>
                <c:pt idx="262">
                  <c:v>6.2813</c:v>
                </c:pt>
                <c:pt idx="263">
                  <c:v>6.2813</c:v>
                </c:pt>
                <c:pt idx="264">
                  <c:v>6.279</c:v>
                </c:pt>
                <c:pt idx="265">
                  <c:v>6.279</c:v>
                </c:pt>
                <c:pt idx="266">
                  <c:v>6.2834</c:v>
                </c:pt>
                <c:pt idx="267">
                  <c:v>6.2834</c:v>
                </c:pt>
                <c:pt idx="268">
                  <c:v>6.2661</c:v>
                </c:pt>
                <c:pt idx="269">
                  <c:v>6.2661</c:v>
                </c:pt>
                <c:pt idx="270">
                  <c:v>6.2608</c:v>
                </c:pt>
                <c:pt idx="271">
                  <c:v>6.2608</c:v>
                </c:pt>
                <c:pt idx="272">
                  <c:v>6.242</c:v>
                </c:pt>
                <c:pt idx="273">
                  <c:v>6.242</c:v>
                </c:pt>
                <c:pt idx="274">
                  <c:v>6.2465</c:v>
                </c:pt>
                <c:pt idx="275">
                  <c:v>6.2465</c:v>
                </c:pt>
                <c:pt idx="276">
                  <c:v>6.2487</c:v>
                </c:pt>
                <c:pt idx="277">
                  <c:v>6.2487</c:v>
                </c:pt>
                <c:pt idx="278">
                  <c:v>6.2425</c:v>
                </c:pt>
                <c:pt idx="279">
                  <c:v>6.2425</c:v>
                </c:pt>
                <c:pt idx="280">
                  <c:v>6.2592</c:v>
                </c:pt>
                <c:pt idx="281">
                  <c:v>6.2592</c:v>
                </c:pt>
                <c:pt idx="282">
                  <c:v>6.2495</c:v>
                </c:pt>
                <c:pt idx="283">
                  <c:v>6.2495</c:v>
                </c:pt>
                <c:pt idx="284">
                  <c:v>6.2549</c:v>
                </c:pt>
                <c:pt idx="285">
                  <c:v>6.2549</c:v>
                </c:pt>
                <c:pt idx="286">
                  <c:v>6.2497</c:v>
                </c:pt>
                <c:pt idx="287">
                  <c:v>6.2497</c:v>
                </c:pt>
                <c:pt idx="288">
                  <c:v>6.2453</c:v>
                </c:pt>
                <c:pt idx="289">
                  <c:v>6.2453</c:v>
                </c:pt>
                <c:pt idx="290">
                  <c:v>6.2319</c:v>
                </c:pt>
                <c:pt idx="291">
                  <c:v>6.2319</c:v>
                </c:pt>
                <c:pt idx="292">
                  <c:v>6.2363</c:v>
                </c:pt>
                <c:pt idx="293">
                  <c:v>6.2363</c:v>
                </c:pt>
                <c:pt idx="294">
                  <c:v>6.2716</c:v>
                </c:pt>
                <c:pt idx="295">
                  <c:v>6.2716</c:v>
                </c:pt>
                <c:pt idx="296">
                  <c:v>6.2623</c:v>
                </c:pt>
                <c:pt idx="297">
                  <c:v>6.2623</c:v>
                </c:pt>
                <c:pt idx="298">
                  <c:v>6.2551</c:v>
                </c:pt>
                <c:pt idx="299">
                  <c:v>6.2551</c:v>
                </c:pt>
                <c:pt idx="300">
                  <c:v>6.2566</c:v>
                </c:pt>
                <c:pt idx="301">
                  <c:v>6.2566</c:v>
                </c:pt>
                <c:pt idx="302">
                  <c:v>6.2561</c:v>
                </c:pt>
                <c:pt idx="303">
                  <c:v>6.2561</c:v>
                </c:pt>
                <c:pt idx="304">
                  <c:v>6.2436</c:v>
                </c:pt>
                <c:pt idx="305">
                  <c:v>6.2436</c:v>
                </c:pt>
                <c:pt idx="306">
                  <c:v>6.2455</c:v>
                </c:pt>
                <c:pt idx="307">
                  <c:v>6.2455</c:v>
                </c:pt>
                <c:pt idx="308">
                  <c:v>6.2509</c:v>
                </c:pt>
                <c:pt idx="309">
                  <c:v>6.2509</c:v>
                </c:pt>
                <c:pt idx="310">
                  <c:v>6.2477</c:v>
                </c:pt>
                <c:pt idx="311">
                  <c:v>6.2477</c:v>
                </c:pt>
                <c:pt idx="312">
                  <c:v>6.2125</c:v>
                </c:pt>
                <c:pt idx="313">
                  <c:v>6.2125</c:v>
                </c:pt>
                <c:pt idx="314">
                  <c:v>6.2325</c:v>
                </c:pt>
                <c:pt idx="315">
                  <c:v>6.2325</c:v>
                </c:pt>
                <c:pt idx="316">
                  <c:v>6.2489</c:v>
                </c:pt>
                <c:pt idx="317">
                  <c:v>6.2489</c:v>
                </c:pt>
                <c:pt idx="318">
                  <c:v>6.2378</c:v>
                </c:pt>
                <c:pt idx="319">
                  <c:v>6.2378</c:v>
                </c:pt>
                <c:pt idx="320">
                  <c:v>6.2442</c:v>
                </c:pt>
                <c:pt idx="321">
                  <c:v>6.2442</c:v>
                </c:pt>
                <c:pt idx="322">
                  <c:v>6.2278</c:v>
                </c:pt>
                <c:pt idx="323">
                  <c:v>6.2278</c:v>
                </c:pt>
                <c:pt idx="324">
                  <c:v>6.2486</c:v>
                </c:pt>
                <c:pt idx="325">
                  <c:v>6.2486</c:v>
                </c:pt>
                <c:pt idx="326">
                  <c:v>6.2378</c:v>
                </c:pt>
                <c:pt idx="327">
                  <c:v>6.2378</c:v>
                </c:pt>
                <c:pt idx="328">
                  <c:v>6.2524</c:v>
                </c:pt>
                <c:pt idx="329">
                  <c:v>6.2524</c:v>
                </c:pt>
              </c:numCache>
            </c:numRef>
          </c:yVal>
          <c:smooth val="0"/>
        </c:ser>
        <c:axId val="1645162"/>
        <c:axId val="14806459"/>
      </c:scatterChart>
      <c:valAx>
        <c:axId val="1645162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crossBetween val="midCat"/>
        <c:dispUnits/>
      </c:valAx>
      <c:valAx>
        <c:axId val="1480645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FM_Hd_49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60</c:v>
                </c:pt>
                <c:pt idx="7">
                  <c:v>88</c:v>
                </c:pt>
                <c:pt idx="8">
                  <c:v>33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38</c:v>
                </c:pt>
                <c:pt idx="3">
                  <c:v>58</c:v>
                </c:pt>
                <c:pt idx="4">
                  <c:v>46</c:v>
                </c:pt>
                <c:pt idx="5">
                  <c:v>24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  <c:pt idx="6">
                  <c:v>74</c:v>
                </c:pt>
                <c:pt idx="7">
                  <c:v>71</c:v>
                </c:pt>
                <c:pt idx="8">
                  <c:v>28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43</c:v>
                </c:pt>
                <c:pt idx="4">
                  <c:v>37</c:v>
                </c:pt>
                <c:pt idx="5">
                  <c:v>13</c:v>
                </c:pt>
                <c:pt idx="6">
                  <c:v>6</c:v>
                </c:pt>
                <c:pt idx="7">
                  <c:v>25</c:v>
                </c:pt>
                <c:pt idx="8">
                  <c:v>28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66149268"/>
        <c:axId val="58472501"/>
      </c:scatterChart>
      <c:valAx>
        <c:axId val="6614926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crossBetween val="midCat"/>
        <c:dispUnits/>
      </c:valAx>
      <c:valAx>
        <c:axId val="5847250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FM_Hd_49_B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200.6</c:v>
                </c:pt>
                <c:pt idx="1">
                  <c:v>197.2</c:v>
                </c:pt>
                <c:pt idx="2">
                  <c:v>192.7</c:v>
                </c:pt>
                <c:pt idx="3">
                  <c:v>197.7</c:v>
                </c:pt>
                <c:pt idx="4">
                  <c:v>201</c:v>
                </c:pt>
                <c:pt idx="5">
                  <c:v>204.1</c:v>
                </c:pt>
                <c:pt idx="6">
                  <c:v>200.1</c:v>
                </c:pt>
                <c:pt idx="7">
                  <c:v>200.4</c:v>
                </c:pt>
                <c:pt idx="8">
                  <c:v>206.4</c:v>
                </c:pt>
                <c:pt idx="9">
                  <c:v>203.5</c:v>
                </c:pt>
                <c:pt idx="10">
                  <c:v>200.5</c:v>
                </c:pt>
                <c:pt idx="11">
                  <c:v>200.8</c:v>
                </c:pt>
                <c:pt idx="12">
                  <c:v>204.1</c:v>
                </c:pt>
                <c:pt idx="13">
                  <c:v>203.1</c:v>
                </c:pt>
                <c:pt idx="14">
                  <c:v>197.1</c:v>
                </c:pt>
                <c:pt idx="15">
                  <c:v>197.4</c:v>
                </c:pt>
                <c:pt idx="16">
                  <c:v>209</c:v>
                </c:pt>
                <c:pt idx="17">
                  <c:v>205.2</c:v>
                </c:pt>
                <c:pt idx="18">
                  <c:v>201.3</c:v>
                </c:pt>
                <c:pt idx="19">
                  <c:v>205.1</c:v>
                </c:pt>
                <c:pt idx="20">
                  <c:v>206</c:v>
                </c:pt>
                <c:pt idx="21">
                  <c:v>205.2</c:v>
                </c:pt>
                <c:pt idx="22">
                  <c:v>210.5</c:v>
                </c:pt>
                <c:pt idx="23">
                  <c:v>207.9</c:v>
                </c:pt>
                <c:pt idx="24">
                  <c:v>205.9</c:v>
                </c:pt>
                <c:pt idx="25">
                  <c:v>200.7</c:v>
                </c:pt>
                <c:pt idx="26">
                  <c:v>200.8</c:v>
                </c:pt>
                <c:pt idx="27">
                  <c:v>208.5</c:v>
                </c:pt>
                <c:pt idx="28">
                  <c:v>208.5</c:v>
                </c:pt>
                <c:pt idx="29">
                  <c:v>205</c:v>
                </c:pt>
                <c:pt idx="30">
                  <c:v>200.5</c:v>
                </c:pt>
                <c:pt idx="31">
                  <c:v>204.8</c:v>
                </c:pt>
                <c:pt idx="32">
                  <c:v>208.7</c:v>
                </c:pt>
                <c:pt idx="33">
                  <c:v>208.2</c:v>
                </c:pt>
                <c:pt idx="34">
                  <c:v>207.1</c:v>
                </c:pt>
                <c:pt idx="35">
                  <c:v>207.3</c:v>
                </c:pt>
                <c:pt idx="36">
                  <c:v>209.7</c:v>
                </c:pt>
                <c:pt idx="37">
                  <c:v>201.4</c:v>
                </c:pt>
                <c:pt idx="38">
                  <c:v>207.9</c:v>
                </c:pt>
                <c:pt idx="39">
                  <c:v>205.5</c:v>
                </c:pt>
                <c:pt idx="40">
                  <c:v>206.6</c:v>
                </c:pt>
                <c:pt idx="41">
                  <c:v>205.4</c:v>
                </c:pt>
                <c:pt idx="42">
                  <c:v>206</c:v>
                </c:pt>
                <c:pt idx="43">
                  <c:v>200.2</c:v>
                </c:pt>
                <c:pt idx="44">
                  <c:v>206.5</c:v>
                </c:pt>
                <c:pt idx="45">
                  <c:v>205.3</c:v>
                </c:pt>
                <c:pt idx="46">
                  <c:v>203.1</c:v>
                </c:pt>
                <c:pt idx="47">
                  <c:v>203.5</c:v>
                </c:pt>
                <c:pt idx="48">
                  <c:v>204.1</c:v>
                </c:pt>
                <c:pt idx="49">
                  <c:v>204.8</c:v>
                </c:pt>
                <c:pt idx="50">
                  <c:v>202.4</c:v>
                </c:pt>
                <c:pt idx="51">
                  <c:v>199.6</c:v>
                </c:pt>
                <c:pt idx="52">
                  <c:v>204.3</c:v>
                </c:pt>
                <c:pt idx="53">
                  <c:v>201.6</c:v>
                </c:pt>
                <c:pt idx="54">
                  <c:v>205.4</c:v>
                </c:pt>
                <c:pt idx="55">
                  <c:v>202.2</c:v>
                </c:pt>
                <c:pt idx="56">
                  <c:v>202</c:v>
                </c:pt>
                <c:pt idx="57">
                  <c:v>199.7</c:v>
                </c:pt>
                <c:pt idx="58">
                  <c:v>198.9</c:v>
                </c:pt>
                <c:pt idx="59">
                  <c:v>196.3</c:v>
                </c:pt>
                <c:pt idx="60">
                  <c:v>201.2</c:v>
                </c:pt>
                <c:pt idx="61">
                  <c:v>194.1</c:v>
                </c:pt>
                <c:pt idx="62">
                  <c:v>196</c:v>
                </c:pt>
                <c:pt idx="63">
                  <c:v>197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205.9</c:v>
                </c:pt>
                <c:pt idx="1">
                  <c:v>198.8</c:v>
                </c:pt>
                <c:pt idx="2">
                  <c:v>201.3</c:v>
                </c:pt>
                <c:pt idx="3">
                  <c:v>199.8</c:v>
                </c:pt>
                <c:pt idx="4">
                  <c:v>198.7</c:v>
                </c:pt>
                <c:pt idx="5">
                  <c:v>196.8</c:v>
                </c:pt>
                <c:pt idx="6">
                  <c:v>189.7</c:v>
                </c:pt>
                <c:pt idx="7">
                  <c:v>196.7</c:v>
                </c:pt>
                <c:pt idx="8">
                  <c:v>203.5</c:v>
                </c:pt>
                <c:pt idx="9">
                  <c:v>205.9</c:v>
                </c:pt>
                <c:pt idx="10">
                  <c:v>199.9</c:v>
                </c:pt>
                <c:pt idx="11">
                  <c:v>200</c:v>
                </c:pt>
                <c:pt idx="12">
                  <c:v>199</c:v>
                </c:pt>
                <c:pt idx="13">
                  <c:v>197.3</c:v>
                </c:pt>
                <c:pt idx="14">
                  <c:v>200</c:v>
                </c:pt>
                <c:pt idx="15">
                  <c:v>197.7</c:v>
                </c:pt>
                <c:pt idx="16">
                  <c:v>203.1</c:v>
                </c:pt>
                <c:pt idx="17">
                  <c:v>207.2</c:v>
                </c:pt>
                <c:pt idx="18">
                  <c:v>208.9</c:v>
                </c:pt>
                <c:pt idx="19">
                  <c:v>197.9</c:v>
                </c:pt>
                <c:pt idx="20">
                  <c:v>207.4</c:v>
                </c:pt>
                <c:pt idx="21">
                  <c:v>206.1</c:v>
                </c:pt>
                <c:pt idx="22">
                  <c:v>202.2</c:v>
                </c:pt>
                <c:pt idx="23">
                  <c:v>204.3</c:v>
                </c:pt>
                <c:pt idx="24">
                  <c:v>206.8</c:v>
                </c:pt>
                <c:pt idx="25">
                  <c:v>201</c:v>
                </c:pt>
                <c:pt idx="26">
                  <c:v>201.7</c:v>
                </c:pt>
                <c:pt idx="27">
                  <c:v>209.1</c:v>
                </c:pt>
                <c:pt idx="28">
                  <c:v>203.8</c:v>
                </c:pt>
                <c:pt idx="29">
                  <c:v>196</c:v>
                </c:pt>
                <c:pt idx="30">
                  <c:v>202.6</c:v>
                </c:pt>
                <c:pt idx="31">
                  <c:v>200.4</c:v>
                </c:pt>
                <c:pt idx="32">
                  <c:v>209.7</c:v>
                </c:pt>
                <c:pt idx="33">
                  <c:v>207.1</c:v>
                </c:pt>
                <c:pt idx="34">
                  <c:v>207.3</c:v>
                </c:pt>
                <c:pt idx="35">
                  <c:v>200.3</c:v>
                </c:pt>
                <c:pt idx="36">
                  <c:v>209.5</c:v>
                </c:pt>
                <c:pt idx="37">
                  <c:v>209.1</c:v>
                </c:pt>
                <c:pt idx="38">
                  <c:v>205.5</c:v>
                </c:pt>
                <c:pt idx="39">
                  <c:v>203.2</c:v>
                </c:pt>
                <c:pt idx="40">
                  <c:v>203.8</c:v>
                </c:pt>
                <c:pt idx="41">
                  <c:v>207</c:v>
                </c:pt>
                <c:pt idx="42">
                  <c:v>205.7</c:v>
                </c:pt>
                <c:pt idx="43">
                  <c:v>202.1</c:v>
                </c:pt>
                <c:pt idx="44">
                  <c:v>204</c:v>
                </c:pt>
                <c:pt idx="45">
                  <c:v>204</c:v>
                </c:pt>
                <c:pt idx="46">
                  <c:v>206.1</c:v>
                </c:pt>
                <c:pt idx="47">
                  <c:v>204.5</c:v>
                </c:pt>
                <c:pt idx="48">
                  <c:v>208.4</c:v>
                </c:pt>
                <c:pt idx="49">
                  <c:v>204.2</c:v>
                </c:pt>
                <c:pt idx="50">
                  <c:v>201.6</c:v>
                </c:pt>
                <c:pt idx="51">
                  <c:v>204.5</c:v>
                </c:pt>
                <c:pt idx="52">
                  <c:v>200</c:v>
                </c:pt>
                <c:pt idx="53">
                  <c:v>203.8</c:v>
                </c:pt>
                <c:pt idx="54">
                  <c:v>204.9</c:v>
                </c:pt>
                <c:pt idx="55">
                  <c:v>201</c:v>
                </c:pt>
                <c:pt idx="56">
                  <c:v>201.8</c:v>
                </c:pt>
                <c:pt idx="57">
                  <c:v>200.6</c:v>
                </c:pt>
                <c:pt idx="58">
                  <c:v>199</c:v>
                </c:pt>
                <c:pt idx="59">
                  <c:v>201.9</c:v>
                </c:pt>
                <c:pt idx="60">
                  <c:v>202.4</c:v>
                </c:pt>
                <c:pt idx="61">
                  <c:v>203.1</c:v>
                </c:pt>
                <c:pt idx="62">
                  <c:v>200.5</c:v>
                </c:pt>
                <c:pt idx="63">
                  <c:v>202.7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203.7</c:v>
                </c:pt>
                <c:pt idx="1">
                  <c:v>204</c:v>
                </c:pt>
                <c:pt idx="2">
                  <c:v>203.8</c:v>
                </c:pt>
                <c:pt idx="3">
                  <c:v>206.5</c:v>
                </c:pt>
                <c:pt idx="4">
                  <c:v>204.3</c:v>
                </c:pt>
                <c:pt idx="5">
                  <c:v>201.9</c:v>
                </c:pt>
                <c:pt idx="6">
                  <c:v>201.3</c:v>
                </c:pt>
                <c:pt idx="7">
                  <c:v>203.7</c:v>
                </c:pt>
                <c:pt idx="8">
                  <c:v>207.8</c:v>
                </c:pt>
                <c:pt idx="9">
                  <c:v>203.5</c:v>
                </c:pt>
                <c:pt idx="10">
                  <c:v>207.1</c:v>
                </c:pt>
                <c:pt idx="11">
                  <c:v>202.3</c:v>
                </c:pt>
                <c:pt idx="12">
                  <c:v>208</c:v>
                </c:pt>
                <c:pt idx="13">
                  <c:v>210</c:v>
                </c:pt>
                <c:pt idx="14">
                  <c:v>206.7</c:v>
                </c:pt>
                <c:pt idx="15">
                  <c:v>208.8</c:v>
                </c:pt>
                <c:pt idx="16">
                  <c:v>212.2</c:v>
                </c:pt>
                <c:pt idx="17">
                  <c:v>207</c:v>
                </c:pt>
                <c:pt idx="18">
                  <c:v>209.9</c:v>
                </c:pt>
                <c:pt idx="19">
                  <c:v>207</c:v>
                </c:pt>
                <c:pt idx="20">
                  <c:v>207.2</c:v>
                </c:pt>
                <c:pt idx="21">
                  <c:v>209.9</c:v>
                </c:pt>
                <c:pt idx="22">
                  <c:v>212.8</c:v>
                </c:pt>
                <c:pt idx="23">
                  <c:v>206.1</c:v>
                </c:pt>
                <c:pt idx="24">
                  <c:v>208.4</c:v>
                </c:pt>
                <c:pt idx="25">
                  <c:v>207.3</c:v>
                </c:pt>
                <c:pt idx="26">
                  <c:v>207.3</c:v>
                </c:pt>
                <c:pt idx="27">
                  <c:v>208.9</c:v>
                </c:pt>
                <c:pt idx="28">
                  <c:v>209.1</c:v>
                </c:pt>
                <c:pt idx="29">
                  <c:v>200.6</c:v>
                </c:pt>
                <c:pt idx="30">
                  <c:v>210.1</c:v>
                </c:pt>
                <c:pt idx="31">
                  <c:v>210.2</c:v>
                </c:pt>
                <c:pt idx="32">
                  <c:v>212.9</c:v>
                </c:pt>
                <c:pt idx="33">
                  <c:v>211.3</c:v>
                </c:pt>
                <c:pt idx="34">
                  <c:v>211.8</c:v>
                </c:pt>
                <c:pt idx="35">
                  <c:v>206</c:v>
                </c:pt>
                <c:pt idx="36">
                  <c:v>213</c:v>
                </c:pt>
                <c:pt idx="37">
                  <c:v>207.2</c:v>
                </c:pt>
                <c:pt idx="38">
                  <c:v>212.6</c:v>
                </c:pt>
                <c:pt idx="39">
                  <c:v>212.7</c:v>
                </c:pt>
                <c:pt idx="40">
                  <c:v>209.2</c:v>
                </c:pt>
                <c:pt idx="41">
                  <c:v>211.4</c:v>
                </c:pt>
                <c:pt idx="42">
                  <c:v>208.8</c:v>
                </c:pt>
                <c:pt idx="43">
                  <c:v>205.3</c:v>
                </c:pt>
                <c:pt idx="44">
                  <c:v>209.9</c:v>
                </c:pt>
                <c:pt idx="45">
                  <c:v>207.2</c:v>
                </c:pt>
                <c:pt idx="46">
                  <c:v>210.4</c:v>
                </c:pt>
                <c:pt idx="47">
                  <c:v>210.9</c:v>
                </c:pt>
                <c:pt idx="48">
                  <c:v>215.8</c:v>
                </c:pt>
                <c:pt idx="49">
                  <c:v>202.8</c:v>
                </c:pt>
                <c:pt idx="50">
                  <c:v>208.6</c:v>
                </c:pt>
                <c:pt idx="51">
                  <c:v>208.3</c:v>
                </c:pt>
                <c:pt idx="52">
                  <c:v>205.2</c:v>
                </c:pt>
                <c:pt idx="53">
                  <c:v>206.6</c:v>
                </c:pt>
                <c:pt idx="54">
                  <c:v>213.8</c:v>
                </c:pt>
                <c:pt idx="55">
                  <c:v>205.9</c:v>
                </c:pt>
                <c:pt idx="56">
                  <c:v>208.9</c:v>
                </c:pt>
                <c:pt idx="57">
                  <c:v>207.7</c:v>
                </c:pt>
                <c:pt idx="58">
                  <c:v>204.7</c:v>
                </c:pt>
                <c:pt idx="59">
                  <c:v>204.8</c:v>
                </c:pt>
                <c:pt idx="60">
                  <c:v>205.9</c:v>
                </c:pt>
                <c:pt idx="61">
                  <c:v>198.3</c:v>
                </c:pt>
                <c:pt idx="62">
                  <c:v>197.8</c:v>
                </c:pt>
                <c:pt idx="63">
                  <c:v>199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198</c:v>
                </c:pt>
                <c:pt idx="1">
                  <c:v>191.5</c:v>
                </c:pt>
                <c:pt idx="2">
                  <c:v>192.2</c:v>
                </c:pt>
                <c:pt idx="3">
                  <c:v>196.9</c:v>
                </c:pt>
                <c:pt idx="4">
                  <c:v>205</c:v>
                </c:pt>
                <c:pt idx="5">
                  <c:v>197.7</c:v>
                </c:pt>
                <c:pt idx="6">
                  <c:v>196</c:v>
                </c:pt>
                <c:pt idx="7">
                  <c:v>198.4</c:v>
                </c:pt>
                <c:pt idx="8">
                  <c:v>200.1</c:v>
                </c:pt>
                <c:pt idx="9">
                  <c:v>197.6</c:v>
                </c:pt>
                <c:pt idx="10">
                  <c:v>189.6</c:v>
                </c:pt>
                <c:pt idx="11">
                  <c:v>192.7</c:v>
                </c:pt>
                <c:pt idx="12">
                  <c:v>195.8</c:v>
                </c:pt>
                <c:pt idx="13">
                  <c:v>201</c:v>
                </c:pt>
                <c:pt idx="14">
                  <c:v>200</c:v>
                </c:pt>
                <c:pt idx="15">
                  <c:v>198.9</c:v>
                </c:pt>
                <c:pt idx="16">
                  <c:v>201.1</c:v>
                </c:pt>
                <c:pt idx="17">
                  <c:v>202.4</c:v>
                </c:pt>
                <c:pt idx="18">
                  <c:v>203.7</c:v>
                </c:pt>
                <c:pt idx="19">
                  <c:v>202</c:v>
                </c:pt>
                <c:pt idx="20">
                  <c:v>205.3</c:v>
                </c:pt>
                <c:pt idx="21">
                  <c:v>201.6</c:v>
                </c:pt>
                <c:pt idx="22">
                  <c:v>200.6</c:v>
                </c:pt>
                <c:pt idx="23">
                  <c:v>202.9</c:v>
                </c:pt>
                <c:pt idx="24">
                  <c:v>202.3</c:v>
                </c:pt>
                <c:pt idx="25">
                  <c:v>198.3</c:v>
                </c:pt>
                <c:pt idx="26">
                  <c:v>196.2</c:v>
                </c:pt>
                <c:pt idx="27">
                  <c:v>199</c:v>
                </c:pt>
                <c:pt idx="28">
                  <c:v>201.3</c:v>
                </c:pt>
                <c:pt idx="29">
                  <c:v>196.2</c:v>
                </c:pt>
                <c:pt idx="30">
                  <c:v>196.6</c:v>
                </c:pt>
                <c:pt idx="31">
                  <c:v>205.8</c:v>
                </c:pt>
                <c:pt idx="32">
                  <c:v>204</c:v>
                </c:pt>
                <c:pt idx="33">
                  <c:v>205.5</c:v>
                </c:pt>
                <c:pt idx="34">
                  <c:v>204.1</c:v>
                </c:pt>
                <c:pt idx="35">
                  <c:v>200.6</c:v>
                </c:pt>
                <c:pt idx="36">
                  <c:v>206.9</c:v>
                </c:pt>
                <c:pt idx="37">
                  <c:v>203.6</c:v>
                </c:pt>
                <c:pt idx="38">
                  <c:v>204.2</c:v>
                </c:pt>
                <c:pt idx="39">
                  <c:v>201.3</c:v>
                </c:pt>
                <c:pt idx="40">
                  <c:v>206</c:v>
                </c:pt>
                <c:pt idx="41">
                  <c:v>201.2</c:v>
                </c:pt>
                <c:pt idx="42">
                  <c:v>201.1</c:v>
                </c:pt>
                <c:pt idx="43">
                  <c:v>201.5</c:v>
                </c:pt>
                <c:pt idx="44">
                  <c:v>198.9</c:v>
                </c:pt>
                <c:pt idx="45">
                  <c:v>202.4</c:v>
                </c:pt>
                <c:pt idx="46">
                  <c:v>202.9</c:v>
                </c:pt>
                <c:pt idx="47">
                  <c:v>197.8</c:v>
                </c:pt>
                <c:pt idx="48">
                  <c:v>200.1</c:v>
                </c:pt>
                <c:pt idx="49">
                  <c:v>197.3</c:v>
                </c:pt>
                <c:pt idx="50">
                  <c:v>198.8</c:v>
                </c:pt>
                <c:pt idx="51">
                  <c:v>198.9</c:v>
                </c:pt>
                <c:pt idx="52">
                  <c:v>199.3</c:v>
                </c:pt>
                <c:pt idx="53">
                  <c:v>198.6</c:v>
                </c:pt>
                <c:pt idx="54">
                  <c:v>203.2</c:v>
                </c:pt>
                <c:pt idx="55">
                  <c:v>197.7</c:v>
                </c:pt>
                <c:pt idx="56">
                  <c:v>196.1</c:v>
                </c:pt>
                <c:pt idx="57">
                  <c:v>199.5</c:v>
                </c:pt>
                <c:pt idx="58">
                  <c:v>196.6</c:v>
                </c:pt>
                <c:pt idx="59">
                  <c:v>199.1</c:v>
                </c:pt>
                <c:pt idx="60">
                  <c:v>195.9</c:v>
                </c:pt>
                <c:pt idx="61">
                  <c:v>192.2</c:v>
                </c:pt>
                <c:pt idx="62">
                  <c:v>193.2</c:v>
                </c:pt>
                <c:pt idx="63">
                  <c:v>197.7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211.5</c:v>
                </c:pt>
                <c:pt idx="1">
                  <c:v>217</c:v>
                </c:pt>
                <c:pt idx="2">
                  <c:v>214.2</c:v>
                </c:pt>
                <c:pt idx="3">
                  <c:v>216.1</c:v>
                </c:pt>
                <c:pt idx="4">
                  <c:v>216.4</c:v>
                </c:pt>
                <c:pt idx="5">
                  <c:v>212.6</c:v>
                </c:pt>
                <c:pt idx="6">
                  <c:v>217.5</c:v>
                </c:pt>
                <c:pt idx="7">
                  <c:v>218.1</c:v>
                </c:pt>
                <c:pt idx="8">
                  <c:v>224.1</c:v>
                </c:pt>
                <c:pt idx="9">
                  <c:v>222.5</c:v>
                </c:pt>
                <c:pt idx="10">
                  <c:v>221</c:v>
                </c:pt>
                <c:pt idx="11">
                  <c:v>220.9</c:v>
                </c:pt>
                <c:pt idx="12">
                  <c:v>220.6</c:v>
                </c:pt>
                <c:pt idx="13">
                  <c:v>225.5</c:v>
                </c:pt>
                <c:pt idx="14">
                  <c:v>220.5</c:v>
                </c:pt>
                <c:pt idx="15">
                  <c:v>222.5</c:v>
                </c:pt>
                <c:pt idx="16">
                  <c:v>222.8</c:v>
                </c:pt>
                <c:pt idx="17">
                  <c:v>222</c:v>
                </c:pt>
                <c:pt idx="18">
                  <c:v>225.1</c:v>
                </c:pt>
                <c:pt idx="19">
                  <c:v>230.2</c:v>
                </c:pt>
                <c:pt idx="20">
                  <c:v>220.2</c:v>
                </c:pt>
                <c:pt idx="21">
                  <c:v>228</c:v>
                </c:pt>
                <c:pt idx="22">
                  <c:v>219.8</c:v>
                </c:pt>
                <c:pt idx="23">
                  <c:v>224.8</c:v>
                </c:pt>
                <c:pt idx="24">
                  <c:v>219.7</c:v>
                </c:pt>
                <c:pt idx="25">
                  <c:v>224</c:v>
                </c:pt>
                <c:pt idx="26">
                  <c:v>224</c:v>
                </c:pt>
                <c:pt idx="27">
                  <c:v>224.5</c:v>
                </c:pt>
                <c:pt idx="28">
                  <c:v>219.7</c:v>
                </c:pt>
                <c:pt idx="29">
                  <c:v>223.2</c:v>
                </c:pt>
                <c:pt idx="30">
                  <c:v>224.3</c:v>
                </c:pt>
                <c:pt idx="31">
                  <c:v>228.5</c:v>
                </c:pt>
                <c:pt idx="32">
                  <c:v>228</c:v>
                </c:pt>
                <c:pt idx="33">
                  <c:v>230.1</c:v>
                </c:pt>
                <c:pt idx="34">
                  <c:v>227.3</c:v>
                </c:pt>
                <c:pt idx="35">
                  <c:v>231.8</c:v>
                </c:pt>
                <c:pt idx="36">
                  <c:v>227.1</c:v>
                </c:pt>
                <c:pt idx="37">
                  <c:v>223.5</c:v>
                </c:pt>
                <c:pt idx="38">
                  <c:v>225.6</c:v>
                </c:pt>
                <c:pt idx="39">
                  <c:v>229</c:v>
                </c:pt>
                <c:pt idx="40">
                  <c:v>227.4</c:v>
                </c:pt>
                <c:pt idx="41">
                  <c:v>228.6</c:v>
                </c:pt>
                <c:pt idx="42">
                  <c:v>228.8</c:v>
                </c:pt>
                <c:pt idx="43">
                  <c:v>232.1</c:v>
                </c:pt>
                <c:pt idx="44">
                  <c:v>231.4</c:v>
                </c:pt>
                <c:pt idx="45">
                  <c:v>234.6</c:v>
                </c:pt>
                <c:pt idx="46">
                  <c:v>225.4</c:v>
                </c:pt>
                <c:pt idx="47">
                  <c:v>227.9</c:v>
                </c:pt>
                <c:pt idx="48">
                  <c:v>228.7</c:v>
                </c:pt>
                <c:pt idx="49">
                  <c:v>224</c:v>
                </c:pt>
                <c:pt idx="50">
                  <c:v>227.4</c:v>
                </c:pt>
                <c:pt idx="51">
                  <c:v>228.8</c:v>
                </c:pt>
                <c:pt idx="52">
                  <c:v>225.8</c:v>
                </c:pt>
                <c:pt idx="53">
                  <c:v>230.4</c:v>
                </c:pt>
                <c:pt idx="54">
                  <c:v>222.4</c:v>
                </c:pt>
                <c:pt idx="55">
                  <c:v>228.2</c:v>
                </c:pt>
                <c:pt idx="56">
                  <c:v>225.7</c:v>
                </c:pt>
                <c:pt idx="57">
                  <c:v>224.6</c:v>
                </c:pt>
                <c:pt idx="58">
                  <c:v>222.7</c:v>
                </c:pt>
                <c:pt idx="59">
                  <c:v>219.5</c:v>
                </c:pt>
                <c:pt idx="60">
                  <c:v>225.1</c:v>
                </c:pt>
                <c:pt idx="61">
                  <c:v>225.3</c:v>
                </c:pt>
                <c:pt idx="62">
                  <c:v>218.9</c:v>
                </c:pt>
                <c:pt idx="63">
                  <c:v>223.1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213.9</c:v>
                </c:pt>
                <c:pt idx="1">
                  <c:v>208</c:v>
                </c:pt>
                <c:pt idx="2">
                  <c:v>211.2</c:v>
                </c:pt>
                <c:pt idx="3">
                  <c:v>210.2</c:v>
                </c:pt>
                <c:pt idx="4">
                  <c:v>211.8</c:v>
                </c:pt>
                <c:pt idx="5">
                  <c:v>211.2</c:v>
                </c:pt>
                <c:pt idx="6">
                  <c:v>212.4</c:v>
                </c:pt>
                <c:pt idx="7">
                  <c:v>217.6</c:v>
                </c:pt>
                <c:pt idx="8">
                  <c:v>219.3</c:v>
                </c:pt>
                <c:pt idx="9">
                  <c:v>216.2</c:v>
                </c:pt>
                <c:pt idx="10">
                  <c:v>218.1</c:v>
                </c:pt>
                <c:pt idx="11">
                  <c:v>212</c:v>
                </c:pt>
                <c:pt idx="12">
                  <c:v>219</c:v>
                </c:pt>
                <c:pt idx="13">
                  <c:v>216.2</c:v>
                </c:pt>
                <c:pt idx="14">
                  <c:v>220</c:v>
                </c:pt>
                <c:pt idx="15">
                  <c:v>216.9</c:v>
                </c:pt>
                <c:pt idx="16">
                  <c:v>219.1</c:v>
                </c:pt>
                <c:pt idx="17">
                  <c:v>217.9</c:v>
                </c:pt>
                <c:pt idx="18">
                  <c:v>220.7</c:v>
                </c:pt>
                <c:pt idx="19">
                  <c:v>217.9</c:v>
                </c:pt>
                <c:pt idx="20">
                  <c:v>218.6</c:v>
                </c:pt>
                <c:pt idx="21">
                  <c:v>221.3</c:v>
                </c:pt>
                <c:pt idx="22">
                  <c:v>218.5</c:v>
                </c:pt>
                <c:pt idx="23">
                  <c:v>226.3</c:v>
                </c:pt>
                <c:pt idx="24">
                  <c:v>218.2</c:v>
                </c:pt>
                <c:pt idx="25">
                  <c:v>216.5</c:v>
                </c:pt>
                <c:pt idx="26">
                  <c:v>221.8</c:v>
                </c:pt>
                <c:pt idx="27">
                  <c:v>215.3</c:v>
                </c:pt>
                <c:pt idx="28">
                  <c:v>220.9</c:v>
                </c:pt>
                <c:pt idx="29">
                  <c:v>219.1</c:v>
                </c:pt>
                <c:pt idx="30">
                  <c:v>218.9</c:v>
                </c:pt>
                <c:pt idx="31">
                  <c:v>223.7</c:v>
                </c:pt>
                <c:pt idx="32">
                  <c:v>223.4</c:v>
                </c:pt>
                <c:pt idx="33">
                  <c:v>222.5</c:v>
                </c:pt>
                <c:pt idx="34">
                  <c:v>228.6</c:v>
                </c:pt>
                <c:pt idx="35">
                  <c:v>220.7</c:v>
                </c:pt>
                <c:pt idx="36">
                  <c:v>229.1</c:v>
                </c:pt>
                <c:pt idx="37">
                  <c:v>219.3</c:v>
                </c:pt>
                <c:pt idx="38">
                  <c:v>226.7</c:v>
                </c:pt>
                <c:pt idx="39">
                  <c:v>222.4</c:v>
                </c:pt>
                <c:pt idx="40">
                  <c:v>220.3</c:v>
                </c:pt>
                <c:pt idx="41">
                  <c:v>221.4</c:v>
                </c:pt>
                <c:pt idx="42">
                  <c:v>223.6</c:v>
                </c:pt>
                <c:pt idx="43">
                  <c:v>227.5</c:v>
                </c:pt>
                <c:pt idx="44">
                  <c:v>222.8</c:v>
                </c:pt>
                <c:pt idx="45">
                  <c:v>218.7</c:v>
                </c:pt>
                <c:pt idx="46">
                  <c:v>223.5</c:v>
                </c:pt>
                <c:pt idx="47">
                  <c:v>222.5</c:v>
                </c:pt>
                <c:pt idx="48">
                  <c:v>218.2</c:v>
                </c:pt>
                <c:pt idx="49">
                  <c:v>221</c:v>
                </c:pt>
                <c:pt idx="50">
                  <c:v>216.6</c:v>
                </c:pt>
                <c:pt idx="51">
                  <c:v>214.8</c:v>
                </c:pt>
                <c:pt idx="52">
                  <c:v>224.8</c:v>
                </c:pt>
                <c:pt idx="53">
                  <c:v>217</c:v>
                </c:pt>
                <c:pt idx="54">
                  <c:v>221.9</c:v>
                </c:pt>
                <c:pt idx="55">
                  <c:v>219.3</c:v>
                </c:pt>
                <c:pt idx="56">
                  <c:v>222</c:v>
                </c:pt>
                <c:pt idx="57">
                  <c:v>220.1</c:v>
                </c:pt>
                <c:pt idx="58">
                  <c:v>213.7</c:v>
                </c:pt>
                <c:pt idx="59">
                  <c:v>219.2</c:v>
                </c:pt>
                <c:pt idx="60">
                  <c:v>217.7</c:v>
                </c:pt>
                <c:pt idx="61">
                  <c:v>217</c:v>
                </c:pt>
                <c:pt idx="62">
                  <c:v>214.1</c:v>
                </c:pt>
                <c:pt idx="63">
                  <c:v>224.4</c:v>
                </c:pt>
              </c:numCache>
            </c:numRef>
          </c:yVal>
          <c:smooth val="0"/>
        </c:ser>
        <c:axId val="56490462"/>
        <c:axId val="38652111"/>
      </c:scatterChart>
      <c:valAx>
        <c:axId val="5649046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crossBetween val="midCat"/>
        <c:dispUnits/>
      </c:valAx>
      <c:valAx>
        <c:axId val="3865211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26</c:v>
                </c:pt>
                <c:pt idx="2">
                  <c:v>65</c:v>
                </c:pt>
                <c:pt idx="3">
                  <c:v>101</c:v>
                </c:pt>
                <c:pt idx="4">
                  <c:v>84</c:v>
                </c:pt>
                <c:pt idx="5">
                  <c:v>58</c:v>
                </c:pt>
                <c:pt idx="6">
                  <c:v>147</c:v>
                </c:pt>
                <c:pt idx="7">
                  <c:v>184</c:v>
                </c:pt>
                <c:pt idx="8">
                  <c:v>89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12324680"/>
        <c:axId val="43813257"/>
      </c:barChart>
      <c:catAx>
        <c:axId val="1232468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0"/>
        <c:lblOffset val="100"/>
        <c:noMultiLvlLbl val="0"/>
      </c:catAx>
      <c:valAx>
        <c:axId val="43813257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3246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FM_Hd_49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201.80312500000008</c:v>
                </c:pt>
                <c:pt idx="1">
                  <c:v>203.27343750000009</c:v>
                </c:pt>
                <c:pt idx="2">
                  <c:v>205.17031250000002</c:v>
                </c:pt>
                <c:pt idx="3">
                  <c:v>225.00156249999998</c:v>
                </c:pt>
                <c:pt idx="4">
                  <c:v>223.83124999999998</c:v>
                </c:pt>
                <c:pt idx="5">
                  <c:v>216.2171875</c:v>
                </c:pt>
                <c:pt idx="6">
                  <c:v>203.02499999999998</c:v>
                </c:pt>
                <c:pt idx="7">
                  <c:v>202.79375000000005</c:v>
                </c:pt>
                <c:pt idx="8">
                  <c:v>207.37656249999995</c:v>
                </c:pt>
                <c:pt idx="9">
                  <c:v>199.57656250000005</c:v>
                </c:pt>
                <c:pt idx="10">
                  <c:v>224.078125</c:v>
                </c:pt>
                <c:pt idx="11">
                  <c:v>219.1171875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210.7</c:v>
                </c:pt>
                <c:pt idx="1">
                  <c:v>211.2</c:v>
                </c:pt>
                <c:pt idx="2">
                  <c:v>212.3</c:v>
                </c:pt>
                <c:pt idx="3">
                  <c:v>238.9</c:v>
                </c:pt>
                <c:pt idx="4">
                  <c:v>235.6</c:v>
                </c:pt>
                <c:pt idx="5">
                  <c:v>227.5</c:v>
                </c:pt>
                <c:pt idx="6">
                  <c:v>210.5</c:v>
                </c:pt>
                <c:pt idx="7">
                  <c:v>209.7</c:v>
                </c:pt>
                <c:pt idx="8">
                  <c:v>215.8</c:v>
                </c:pt>
                <c:pt idx="9">
                  <c:v>206.9</c:v>
                </c:pt>
                <c:pt idx="10">
                  <c:v>234.6</c:v>
                </c:pt>
                <c:pt idx="11">
                  <c:v>229.1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191.1</c:v>
                </c:pt>
                <c:pt idx="1">
                  <c:v>195</c:v>
                </c:pt>
                <c:pt idx="2">
                  <c:v>195.5</c:v>
                </c:pt>
                <c:pt idx="3">
                  <c:v>208.3</c:v>
                </c:pt>
                <c:pt idx="4">
                  <c:v>211.4</c:v>
                </c:pt>
                <c:pt idx="5">
                  <c:v>205.4</c:v>
                </c:pt>
                <c:pt idx="6">
                  <c:v>192.7</c:v>
                </c:pt>
                <c:pt idx="7">
                  <c:v>189.7</c:v>
                </c:pt>
                <c:pt idx="8">
                  <c:v>197.8</c:v>
                </c:pt>
                <c:pt idx="9">
                  <c:v>189.6</c:v>
                </c:pt>
                <c:pt idx="10">
                  <c:v>211.5</c:v>
                </c:pt>
                <c:pt idx="11">
                  <c:v>208</c:v>
                </c:pt>
              </c:numCache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 val="autoZero"/>
        <c:auto val="1"/>
        <c:lblOffset val="100"/>
        <c:tickLblSkip val="1"/>
        <c:tickMarkSkip val="3"/>
        <c:noMultiLvlLbl val="0"/>
      </c:catAx>
      <c:valAx>
        <c:axId val="59212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877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821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85725</xdr:colOff>
      <xdr:row>17</xdr:row>
      <xdr:rowOff>19050</xdr:rowOff>
    </xdr:from>
    <xdr:to>
      <xdr:col>53</xdr:col>
      <xdr:colOff>123825</xdr:colOff>
      <xdr:row>33</xdr:row>
      <xdr:rowOff>47625</xdr:rowOff>
    </xdr:to>
    <xdr:graphicFrame>
      <xdr:nvGraphicFramePr>
        <xdr:cNvPr id="8" name="Chart 11"/>
        <xdr:cNvGraphicFramePr/>
      </xdr:nvGraphicFramePr>
      <xdr:xfrm>
        <a:off x="32385000" y="2914650"/>
        <a:ext cx="461010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1">
      <selection activeCell="L37" sqref="L37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3.5">
      <c r="D4" s="263" t="s">
        <v>2</v>
      </c>
      <c r="E4" s="263"/>
    </row>
    <row r="6" spans="1:16" ht="13.5" thickBot="1">
      <c r="A6" s="56" t="s">
        <v>12</v>
      </c>
      <c r="B6" s="271" t="s">
        <v>90</v>
      </c>
      <c r="C6" s="272"/>
      <c r="D6" s="6"/>
      <c r="E6" s="6"/>
      <c r="F6" s="6"/>
      <c r="G6" s="6"/>
      <c r="H6" s="6"/>
      <c r="N6" s="56" t="s">
        <v>12</v>
      </c>
      <c r="O6" s="271" t="s">
        <v>90</v>
      </c>
      <c r="P6" s="272"/>
    </row>
    <row r="7" spans="1:16" ht="14.25" thickBot="1" thickTop="1">
      <c r="A7" s="50" t="s">
        <v>9</v>
      </c>
      <c r="B7" s="273" t="s">
        <v>93</v>
      </c>
      <c r="C7" s="274"/>
      <c r="D7" s="274"/>
      <c r="E7" s="274"/>
      <c r="F7" s="274"/>
      <c r="G7" s="274"/>
      <c r="H7" s="275"/>
      <c r="I7" s="273" t="s">
        <v>94</v>
      </c>
      <c r="J7" s="274"/>
      <c r="K7" s="274"/>
      <c r="L7" s="274"/>
      <c r="M7" s="274"/>
      <c r="N7" s="274"/>
      <c r="O7" s="276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5.857</v>
      </c>
      <c r="D10" s="100">
        <f>$E$2*($E$3/C10)^2</f>
        <v>72.81439395805481</v>
      </c>
      <c r="E10" s="112"/>
      <c r="F10" s="111">
        <v>5.489</v>
      </c>
      <c r="G10" s="100">
        <f>$E$2*($E$3/F10)^2</f>
        <v>82.9050958373462</v>
      </c>
      <c r="H10" s="113"/>
      <c r="I10" s="261" t="s">
        <v>98</v>
      </c>
      <c r="J10" s="114">
        <v>5.77</v>
      </c>
      <c r="K10" s="100">
        <f>$E$2*($E$3/J10)^2</f>
        <v>75.02673735240847</v>
      </c>
      <c r="L10" s="110"/>
      <c r="M10" s="114">
        <v>5.767</v>
      </c>
      <c r="N10" s="100">
        <f>$E$2*($E$3/M10)^2</f>
        <v>75.10481564460515</v>
      </c>
      <c r="O10" s="115" t="s">
        <v>96</v>
      </c>
      <c r="P10" s="32">
        <v>0</v>
      </c>
    </row>
    <row r="11" spans="1:16" s="76" customFormat="1" ht="10.5" customHeight="1">
      <c r="A11" s="34">
        <v>1</v>
      </c>
      <c r="B11" s="98"/>
      <c r="C11" s="99">
        <v>5.806</v>
      </c>
      <c r="D11" s="100">
        <f aca="true" t="shared" si="0" ref="D11:D73">$E$2*($E$3/C11)^2</f>
        <v>74.09921792095292</v>
      </c>
      <c r="E11" s="101"/>
      <c r="F11" s="99">
        <v>5.861</v>
      </c>
      <c r="G11" s="100">
        <f aca="true" t="shared" si="1" ref="G11:G73">$E$2*($E$3/F11)^2</f>
        <v>72.71503951769424</v>
      </c>
      <c r="H11" s="102"/>
      <c r="I11" s="98"/>
      <c r="J11" s="99">
        <v>5.735</v>
      </c>
      <c r="K11" s="100">
        <f aca="true" t="shared" si="2" ref="K11:K73">$E$2*($E$3/J11)^2</f>
        <v>75.94528964152721</v>
      </c>
      <c r="L11" s="98"/>
      <c r="M11" s="99">
        <v>5.608</v>
      </c>
      <c r="N11" s="100">
        <f aca="true" t="shared" si="3" ref="N11:N73">$E$2*($E$3/M11)^2</f>
        <v>79.42398570617479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5.823</v>
      </c>
      <c r="D12" s="100">
        <f t="shared" si="0"/>
        <v>73.66719047672554</v>
      </c>
      <c r="E12" s="101"/>
      <c r="F12" s="99">
        <v>5.885</v>
      </c>
      <c r="G12" s="100">
        <f t="shared" si="1"/>
        <v>72.12316103972414</v>
      </c>
      <c r="H12" s="102"/>
      <c r="I12" s="98"/>
      <c r="J12" s="99">
        <v>5.802</v>
      </c>
      <c r="K12" s="100">
        <f t="shared" si="2"/>
        <v>74.20142372663041</v>
      </c>
      <c r="L12" s="98"/>
      <c r="M12" s="99">
        <v>5.799</v>
      </c>
      <c r="N12" s="100">
        <f t="shared" si="3"/>
        <v>74.27821691551732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5.835</v>
      </c>
      <c r="D13" s="100">
        <f t="shared" si="0"/>
        <v>73.36450074859256</v>
      </c>
      <c r="E13" s="101"/>
      <c r="F13" s="99">
        <v>5.718</v>
      </c>
      <c r="G13" s="100">
        <f t="shared" si="1"/>
        <v>76.39754187759767</v>
      </c>
      <c r="H13" s="102"/>
      <c r="I13" s="98"/>
      <c r="J13" s="99">
        <v>5.789</v>
      </c>
      <c r="K13" s="100">
        <f t="shared" si="2"/>
        <v>74.53505703137044</v>
      </c>
      <c r="L13" s="98"/>
      <c r="M13" s="99">
        <v>5.692</v>
      </c>
      <c r="N13" s="100">
        <f t="shared" si="3"/>
        <v>77.09707550240032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5.823</v>
      </c>
      <c r="D14" s="100">
        <f t="shared" si="0"/>
        <v>73.66719047672554</v>
      </c>
      <c r="E14" s="101"/>
      <c r="F14" s="99">
        <v>5.756</v>
      </c>
      <c r="G14" s="100">
        <f t="shared" si="1"/>
        <v>75.39214795233157</v>
      </c>
      <c r="H14" s="102"/>
      <c r="I14" s="98"/>
      <c r="J14" s="99">
        <v>5.797</v>
      </c>
      <c r="K14" s="100">
        <f t="shared" si="2"/>
        <v>74.3294786233884</v>
      </c>
      <c r="L14" s="98"/>
      <c r="M14" s="99">
        <v>5.824</v>
      </c>
      <c r="N14" s="100">
        <f t="shared" si="3"/>
        <v>73.64189484965584</v>
      </c>
      <c r="O14" s="103"/>
      <c r="P14" s="77">
        <v>4</v>
      </c>
    </row>
    <row r="15" spans="1:16" s="76" customFormat="1" ht="10.5" customHeight="1">
      <c r="A15" s="34">
        <v>5</v>
      </c>
      <c r="B15" s="258" t="s">
        <v>95</v>
      </c>
      <c r="C15" s="99">
        <v>5.84</v>
      </c>
      <c r="D15" s="100">
        <f t="shared" si="0"/>
        <v>73.2389303809345</v>
      </c>
      <c r="E15" s="101"/>
      <c r="F15" s="99">
        <v>5.817</v>
      </c>
      <c r="G15" s="100">
        <f t="shared" si="1"/>
        <v>73.81923830104532</v>
      </c>
      <c r="H15" s="102" t="s">
        <v>96</v>
      </c>
      <c r="I15" s="98"/>
      <c r="J15" s="99">
        <v>5.773</v>
      </c>
      <c r="K15" s="100">
        <f t="shared" si="2"/>
        <v>74.94878075119222</v>
      </c>
      <c r="L15" s="98"/>
      <c r="M15" s="99">
        <v>5.703</v>
      </c>
      <c r="N15" s="100">
        <f t="shared" si="3"/>
        <v>76.7999511994281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5.787</v>
      </c>
      <c r="D16" s="100">
        <f t="shared" si="0"/>
        <v>74.58658489504535</v>
      </c>
      <c r="E16" s="101"/>
      <c r="F16" s="99">
        <v>5.925</v>
      </c>
      <c r="G16" s="100">
        <f t="shared" si="1"/>
        <v>71.15263334579572</v>
      </c>
      <c r="H16" s="102"/>
      <c r="I16" s="98"/>
      <c r="J16" s="99">
        <v>5.865</v>
      </c>
      <c r="K16" s="100">
        <f t="shared" si="2"/>
        <v>72.61588829074755</v>
      </c>
      <c r="L16" s="98"/>
      <c r="M16" s="99">
        <v>5.799</v>
      </c>
      <c r="N16" s="100">
        <f t="shared" si="3"/>
        <v>74.27821691551732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5.813</v>
      </c>
      <c r="D17" s="100">
        <f t="shared" si="0"/>
        <v>73.92086518738188</v>
      </c>
      <c r="E17" s="259" t="s">
        <v>97</v>
      </c>
      <c r="F17" s="99">
        <v>5.891</v>
      </c>
      <c r="G17" s="100">
        <f t="shared" si="1"/>
        <v>71.97632057348282</v>
      </c>
      <c r="H17" s="102" t="s">
        <v>96</v>
      </c>
      <c r="I17" s="98"/>
      <c r="J17" s="99">
        <v>5.762</v>
      </c>
      <c r="K17" s="100">
        <f t="shared" si="2"/>
        <v>75.23521724458116</v>
      </c>
      <c r="L17" s="98"/>
      <c r="M17" s="99">
        <v>5.903</v>
      </c>
      <c r="N17" s="100">
        <f t="shared" si="3"/>
        <v>71.68398178365477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5.808</v>
      </c>
      <c r="D18" s="100">
        <f t="shared" si="0"/>
        <v>74.04819418831438</v>
      </c>
      <c r="E18" s="101"/>
      <c r="F18" s="99">
        <v>5.704</v>
      </c>
      <c r="G18" s="100">
        <f t="shared" si="1"/>
        <v>76.77302510577947</v>
      </c>
      <c r="H18" s="102"/>
      <c r="I18" s="98"/>
      <c r="J18" s="99">
        <v>5.807</v>
      </c>
      <c r="K18" s="100">
        <f t="shared" si="2"/>
        <v>74.07369946469063</v>
      </c>
      <c r="L18" s="98"/>
      <c r="M18" s="99">
        <v>5.665</v>
      </c>
      <c r="N18" s="100">
        <f t="shared" si="3"/>
        <v>77.83373274991061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5.796</v>
      </c>
      <c r="D19" s="100">
        <f t="shared" si="0"/>
        <v>74.35512937934396</v>
      </c>
      <c r="E19" s="101"/>
      <c r="F19" s="99">
        <v>5.791</v>
      </c>
      <c r="G19" s="100">
        <f t="shared" si="1"/>
        <v>74.48358254600524</v>
      </c>
      <c r="H19" s="102"/>
      <c r="I19" s="98"/>
      <c r="J19" s="99">
        <v>5.863</v>
      </c>
      <c r="K19" s="100">
        <f t="shared" si="2"/>
        <v>72.6654385372015</v>
      </c>
      <c r="L19" s="98"/>
      <c r="M19" s="99">
        <v>5.769</v>
      </c>
      <c r="N19" s="100">
        <f t="shared" si="3"/>
        <v>75.05274991608665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5.933</v>
      </c>
      <c r="D20" s="100">
        <f t="shared" si="0"/>
        <v>70.96087966277969</v>
      </c>
      <c r="E20" s="101"/>
      <c r="F20" s="99">
        <v>5.812</v>
      </c>
      <c r="G20" s="100">
        <f t="shared" si="1"/>
        <v>73.94630470029257</v>
      </c>
      <c r="H20" s="102"/>
      <c r="I20" s="98"/>
      <c r="J20" s="99">
        <v>5.777</v>
      </c>
      <c r="K20" s="100">
        <f t="shared" si="2"/>
        <v>74.84502747655199</v>
      </c>
      <c r="L20" s="98"/>
      <c r="M20" s="99">
        <v>5.741</v>
      </c>
      <c r="N20" s="100">
        <f t="shared" si="3"/>
        <v>75.78662960899912</v>
      </c>
      <c r="O20" s="103"/>
      <c r="P20" s="77">
        <v>10</v>
      </c>
    </row>
    <row r="21" spans="1:16" s="76" customFormat="1" ht="10.5" customHeight="1">
      <c r="A21" s="34">
        <v>11</v>
      </c>
      <c r="B21" s="258" t="s">
        <v>95</v>
      </c>
      <c r="C21" s="99">
        <v>5.812</v>
      </c>
      <c r="D21" s="100">
        <f t="shared" si="0"/>
        <v>73.94630470029257</v>
      </c>
      <c r="E21" s="101"/>
      <c r="F21" s="99">
        <v>5.862</v>
      </c>
      <c r="G21" s="100">
        <f t="shared" si="1"/>
        <v>72.69023268136547</v>
      </c>
      <c r="H21" s="102" t="s">
        <v>96</v>
      </c>
      <c r="I21" s="98"/>
      <c r="J21" s="99">
        <v>5.825</v>
      </c>
      <c r="K21" s="100">
        <f t="shared" si="2"/>
        <v>73.6166122492586</v>
      </c>
      <c r="L21" s="98" t="s">
        <v>101</v>
      </c>
      <c r="M21" s="99">
        <v>5.842</v>
      </c>
      <c r="N21" s="100">
        <f t="shared" si="3"/>
        <v>73.1887924872258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5.827</v>
      </c>
      <c r="D22" s="100">
        <f t="shared" si="0"/>
        <v>73.56608609271699</v>
      </c>
      <c r="E22" s="101"/>
      <c r="F22" s="99">
        <v>5.862</v>
      </c>
      <c r="G22" s="100">
        <f t="shared" si="1"/>
        <v>72.69023268136547</v>
      </c>
      <c r="H22" s="102"/>
      <c r="I22" s="98"/>
      <c r="J22" s="99">
        <v>5.853</v>
      </c>
      <c r="K22" s="100">
        <f t="shared" si="2"/>
        <v>72.9139521675316</v>
      </c>
      <c r="L22" s="98"/>
      <c r="M22" s="99">
        <v>5.807</v>
      </c>
      <c r="N22" s="100">
        <f t="shared" si="3"/>
        <v>74.07369946469063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5.849</v>
      </c>
      <c r="D23" s="100">
        <f t="shared" si="0"/>
        <v>73.01371470372763</v>
      </c>
      <c r="E23" s="101"/>
      <c r="F23" s="99">
        <v>5.935</v>
      </c>
      <c r="G23" s="100">
        <f t="shared" si="1"/>
        <v>70.91306235978223</v>
      </c>
      <c r="H23" s="102"/>
      <c r="I23" s="98"/>
      <c r="J23" s="99">
        <v>5.83</v>
      </c>
      <c r="K23" s="100">
        <f t="shared" si="2"/>
        <v>73.49039433462102</v>
      </c>
      <c r="L23" s="98"/>
      <c r="M23" s="99">
        <v>5.885</v>
      </c>
      <c r="N23" s="100">
        <f t="shared" si="3"/>
        <v>72.12316103972414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5.82</v>
      </c>
      <c r="D24" s="100">
        <f t="shared" si="0"/>
        <v>73.74315560751525</v>
      </c>
      <c r="E24" s="101"/>
      <c r="F24" s="99">
        <v>5.926</v>
      </c>
      <c r="G24" s="100">
        <f t="shared" si="1"/>
        <v>71.1286216583447</v>
      </c>
      <c r="H24" s="102"/>
      <c r="I24" s="98"/>
      <c r="J24" s="99">
        <v>5.838</v>
      </c>
      <c r="K24" s="100">
        <f t="shared" si="2"/>
        <v>73.28911981265082</v>
      </c>
      <c r="L24" s="98"/>
      <c r="M24" s="99">
        <v>5.843</v>
      </c>
      <c r="N24" s="100">
        <f t="shared" si="3"/>
        <v>73.16374284507596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5.775</v>
      </c>
      <c r="D25" s="100">
        <f t="shared" si="0"/>
        <v>74.89687716497065</v>
      </c>
      <c r="E25" s="101"/>
      <c r="F25" s="99">
        <v>5.921</v>
      </c>
      <c r="G25" s="100">
        <f t="shared" si="1"/>
        <v>71.24880178671826</v>
      </c>
      <c r="H25" s="102"/>
      <c r="I25" s="98"/>
      <c r="J25" s="99">
        <v>5.798</v>
      </c>
      <c r="K25" s="100">
        <f t="shared" si="2"/>
        <v>74.30384113849728</v>
      </c>
      <c r="L25" s="98"/>
      <c r="M25" s="99">
        <v>5.785</v>
      </c>
      <c r="N25" s="100">
        <f t="shared" si="3"/>
        <v>74.63816621085886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5.789</v>
      </c>
      <c r="D26" s="100">
        <f t="shared" si="0"/>
        <v>74.53505703137044</v>
      </c>
      <c r="E26" s="101"/>
      <c r="F26" s="99">
        <v>5.87</v>
      </c>
      <c r="G26" s="100">
        <f t="shared" si="1"/>
        <v>72.49223418241338</v>
      </c>
      <c r="H26" s="102"/>
      <c r="I26" s="98"/>
      <c r="J26" s="99">
        <v>5.844</v>
      </c>
      <c r="K26" s="100">
        <f t="shared" si="2"/>
        <v>73.1387060609851</v>
      </c>
      <c r="L26" s="98"/>
      <c r="M26" s="99">
        <v>5.86</v>
      </c>
      <c r="N26" s="100">
        <f t="shared" si="3"/>
        <v>72.73985905485212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5.767</v>
      </c>
      <c r="D27" s="100">
        <f t="shared" si="0"/>
        <v>75.10481564460515</v>
      </c>
      <c r="E27" s="101"/>
      <c r="F27" s="99">
        <v>5.834</v>
      </c>
      <c r="G27" s="100">
        <f t="shared" si="1"/>
        <v>73.38965357286952</v>
      </c>
      <c r="H27" s="102"/>
      <c r="I27" s="98"/>
      <c r="J27" s="99">
        <v>5.809</v>
      </c>
      <c r="K27" s="100">
        <f t="shared" si="2"/>
        <v>74.02270208274946</v>
      </c>
      <c r="L27" s="98" t="s">
        <v>102</v>
      </c>
      <c r="M27" s="99">
        <v>5.248</v>
      </c>
      <c r="N27" s="260">
        <f t="shared" si="3"/>
        <v>90.694308633254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5.809</v>
      </c>
      <c r="D28" s="100">
        <f t="shared" si="0"/>
        <v>74.02270208274946</v>
      </c>
      <c r="E28" s="101"/>
      <c r="F28" s="99">
        <v>5.943</v>
      </c>
      <c r="G28" s="100">
        <f t="shared" si="1"/>
        <v>70.72227566333586</v>
      </c>
      <c r="H28" s="102"/>
      <c r="I28" s="98" t="s">
        <v>99</v>
      </c>
      <c r="J28" s="99">
        <v>5.837</v>
      </c>
      <c r="K28" s="100">
        <f t="shared" si="2"/>
        <v>73.31423387733852</v>
      </c>
      <c r="L28" s="98"/>
      <c r="M28" s="99">
        <v>5.915</v>
      </c>
      <c r="N28" s="100">
        <f t="shared" si="3"/>
        <v>71.3934204270273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5.822</v>
      </c>
      <c r="D29" s="100">
        <f t="shared" si="0"/>
        <v>73.69249913941846</v>
      </c>
      <c r="E29" s="101"/>
      <c r="F29" s="99">
        <v>5.929</v>
      </c>
      <c r="G29" s="100">
        <f t="shared" si="1"/>
        <v>71.0566594793321</v>
      </c>
      <c r="H29" s="102"/>
      <c r="I29" s="98"/>
      <c r="J29" s="99">
        <v>5.762</v>
      </c>
      <c r="K29" s="100">
        <f t="shared" si="2"/>
        <v>75.23521724458116</v>
      </c>
      <c r="L29" s="98"/>
      <c r="M29" s="99">
        <v>5.863</v>
      </c>
      <c r="N29" s="100">
        <f t="shared" si="3"/>
        <v>72.6654385372015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5.848</v>
      </c>
      <c r="D30" s="100">
        <f t="shared" si="0"/>
        <v>73.03868732935226</v>
      </c>
      <c r="E30" s="101"/>
      <c r="F30" s="99">
        <v>5.816</v>
      </c>
      <c r="G30" s="100">
        <f t="shared" si="1"/>
        <v>73.84462536587395</v>
      </c>
      <c r="H30" s="102"/>
      <c r="I30" s="98"/>
      <c r="J30" s="99">
        <v>5.816</v>
      </c>
      <c r="K30" s="100">
        <f t="shared" si="2"/>
        <v>73.84462536587395</v>
      </c>
      <c r="L30" s="98"/>
      <c r="M30" s="99">
        <v>5.72</v>
      </c>
      <c r="N30" s="100">
        <f t="shared" si="3"/>
        <v>76.34412636314734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5.835</v>
      </c>
      <c r="D31" s="100">
        <f t="shared" si="0"/>
        <v>73.36450074859256</v>
      </c>
      <c r="E31" s="101"/>
      <c r="F31" s="99">
        <v>5.72</v>
      </c>
      <c r="G31" s="100">
        <f t="shared" si="1"/>
        <v>76.34412636314734</v>
      </c>
      <c r="H31" s="102"/>
      <c r="I31" s="98"/>
      <c r="J31" s="99">
        <v>5.831</v>
      </c>
      <c r="K31" s="100">
        <f t="shared" si="2"/>
        <v>73.46518970672275</v>
      </c>
      <c r="L31" s="98"/>
      <c r="M31" s="99">
        <v>5.953</v>
      </c>
      <c r="N31" s="100">
        <f t="shared" si="3"/>
        <v>70.4848730927683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5.802</v>
      </c>
      <c r="D32" s="100">
        <f t="shared" si="0"/>
        <v>74.20142372663041</v>
      </c>
      <c r="E32" s="101"/>
      <c r="F32" s="99">
        <v>5.839</v>
      </c>
      <c r="G32" s="100">
        <f t="shared" si="1"/>
        <v>73.26401865012825</v>
      </c>
      <c r="H32" s="102"/>
      <c r="I32" s="98"/>
      <c r="J32" s="99">
        <v>5.821</v>
      </c>
      <c r="K32" s="100">
        <f t="shared" si="2"/>
        <v>73.71782084669299</v>
      </c>
      <c r="L32" s="98"/>
      <c r="M32" s="99">
        <v>5.893</v>
      </c>
      <c r="N32" s="100">
        <f t="shared" si="3"/>
        <v>71.92747339431698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5.798</v>
      </c>
      <c r="D33" s="100">
        <f t="shared" si="0"/>
        <v>74.30384113849728</v>
      </c>
      <c r="E33" s="101"/>
      <c r="F33" s="99">
        <v>5.781</v>
      </c>
      <c r="G33" s="100">
        <f t="shared" si="1"/>
        <v>74.74148949485607</v>
      </c>
      <c r="H33" s="102"/>
      <c r="I33" s="98"/>
      <c r="J33" s="99">
        <v>5.875</v>
      </c>
      <c r="K33" s="100">
        <f t="shared" si="2"/>
        <v>72.36889565233137</v>
      </c>
      <c r="L33" s="98"/>
      <c r="M33" s="99">
        <v>5.911</v>
      </c>
      <c r="N33" s="100">
        <f t="shared" si="3"/>
        <v>71.49007761065057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5.745</v>
      </c>
      <c r="D34" s="100">
        <f t="shared" si="0"/>
        <v>75.68113231242818</v>
      </c>
      <c r="E34" s="101"/>
      <c r="F34" s="99">
        <v>5.865</v>
      </c>
      <c r="G34" s="100">
        <f t="shared" si="1"/>
        <v>72.61588829074755</v>
      </c>
      <c r="H34" s="102"/>
      <c r="I34" s="98"/>
      <c r="J34" s="99">
        <v>5.797</v>
      </c>
      <c r="K34" s="100">
        <f t="shared" si="2"/>
        <v>74.3294786233884</v>
      </c>
      <c r="L34" s="98"/>
      <c r="M34" s="99">
        <v>5.889</v>
      </c>
      <c r="N34" s="100">
        <f t="shared" si="3"/>
        <v>72.02521752898423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5.825</v>
      </c>
      <c r="D35" s="100">
        <f t="shared" si="0"/>
        <v>73.6166122492586</v>
      </c>
      <c r="E35" s="101"/>
      <c r="F35" s="99">
        <v>5.69</v>
      </c>
      <c r="G35" s="100">
        <f t="shared" si="1"/>
        <v>77.1512833231921</v>
      </c>
      <c r="H35" s="102"/>
      <c r="I35" s="98"/>
      <c r="J35" s="99">
        <v>5.873</v>
      </c>
      <c r="K35" s="100">
        <f t="shared" si="2"/>
        <v>72.41819326374431</v>
      </c>
      <c r="L35" s="98"/>
      <c r="M35" s="99">
        <v>5.845</v>
      </c>
      <c r="N35" s="100">
        <f t="shared" si="3"/>
        <v>73.11368212615463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5.844</v>
      </c>
      <c r="D36" s="100">
        <f t="shared" si="0"/>
        <v>73.1387060609851</v>
      </c>
      <c r="E36" s="101"/>
      <c r="F36" s="99">
        <v>5.949</v>
      </c>
      <c r="G36" s="100">
        <f t="shared" si="1"/>
        <v>70.57969046640378</v>
      </c>
      <c r="H36" s="102"/>
      <c r="I36" s="98"/>
      <c r="J36" s="99">
        <v>5.852</v>
      </c>
      <c r="K36" s="100">
        <f t="shared" si="2"/>
        <v>72.93887362412742</v>
      </c>
      <c r="L36" s="98"/>
      <c r="M36" s="99">
        <v>5.915</v>
      </c>
      <c r="N36" s="100">
        <f t="shared" si="3"/>
        <v>71.3934204270273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5.785</v>
      </c>
      <c r="D37" s="100">
        <f t="shared" si="0"/>
        <v>74.63816621085886</v>
      </c>
      <c r="E37" s="101"/>
      <c r="F37" s="99">
        <v>5.852</v>
      </c>
      <c r="G37" s="100">
        <f t="shared" si="1"/>
        <v>72.93887362412742</v>
      </c>
      <c r="H37" s="102"/>
      <c r="I37" s="98"/>
      <c r="J37" s="99">
        <v>5.853</v>
      </c>
      <c r="K37" s="100">
        <f t="shared" si="2"/>
        <v>72.9139521675316</v>
      </c>
      <c r="L37" s="98"/>
      <c r="M37" s="99">
        <v>5.704</v>
      </c>
      <c r="N37" s="100">
        <f t="shared" si="3"/>
        <v>76.77302510577947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5.86</v>
      </c>
      <c r="D38" s="100">
        <f t="shared" si="0"/>
        <v>72.73985905485212</v>
      </c>
      <c r="E38" s="101"/>
      <c r="F38" s="99">
        <v>5.744</v>
      </c>
      <c r="G38" s="100">
        <f t="shared" si="1"/>
        <v>75.70748597543471</v>
      </c>
      <c r="H38" s="102"/>
      <c r="I38" s="98"/>
      <c r="J38" s="99">
        <v>5.916</v>
      </c>
      <c r="K38" s="100">
        <f t="shared" si="2"/>
        <v>71.36928676019147</v>
      </c>
      <c r="L38" s="98"/>
      <c r="M38" s="99">
        <v>5.726</v>
      </c>
      <c r="N38" s="100">
        <f t="shared" si="3"/>
        <v>76.18421551223415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5.842</v>
      </c>
      <c r="D39" s="100">
        <f t="shared" si="0"/>
        <v>73.1887924872258</v>
      </c>
      <c r="E39" s="101"/>
      <c r="F39" s="99">
        <v>5.713</v>
      </c>
      <c r="G39" s="100">
        <f t="shared" si="1"/>
        <v>76.53132618238368</v>
      </c>
      <c r="H39" s="102"/>
      <c r="I39" s="76" t="s">
        <v>100</v>
      </c>
      <c r="J39" s="99">
        <v>5.837</v>
      </c>
      <c r="K39" s="100">
        <f t="shared" si="2"/>
        <v>73.31423387733852</v>
      </c>
      <c r="L39" s="98"/>
      <c r="M39" s="99">
        <v>5.889</v>
      </c>
      <c r="N39" s="100">
        <f t="shared" si="3"/>
        <v>72.02521752898423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5.908</v>
      </c>
      <c r="D40" s="100">
        <f t="shared" si="0"/>
        <v>71.56269937277935</v>
      </c>
      <c r="E40" s="101"/>
      <c r="F40" s="99">
        <v>5.747</v>
      </c>
      <c r="G40" s="100">
        <f t="shared" si="1"/>
        <v>75.62846625117487</v>
      </c>
      <c r="H40" s="102"/>
      <c r="I40" s="98"/>
      <c r="J40" s="99">
        <v>5.845</v>
      </c>
      <c r="K40" s="100">
        <f t="shared" si="2"/>
        <v>73.11368212615463</v>
      </c>
      <c r="L40" s="98"/>
      <c r="M40" s="99">
        <v>5.951</v>
      </c>
      <c r="N40" s="100">
        <f t="shared" si="3"/>
        <v>70.53225788006411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5.829</v>
      </c>
      <c r="D41" s="100">
        <f t="shared" si="0"/>
        <v>73.51561193564835</v>
      </c>
      <c r="E41" s="101"/>
      <c r="F41" s="99">
        <v>5.855</v>
      </c>
      <c r="G41" s="100">
        <f t="shared" si="1"/>
        <v>72.86414755684811</v>
      </c>
      <c r="H41" s="102"/>
      <c r="I41" s="98"/>
      <c r="J41" s="99">
        <v>5.84</v>
      </c>
      <c r="K41" s="100">
        <f t="shared" si="2"/>
        <v>73.2389303809345</v>
      </c>
      <c r="L41" s="98"/>
      <c r="M41" s="99">
        <v>5.913</v>
      </c>
      <c r="N41" s="100">
        <f t="shared" si="3"/>
        <v>71.44172449900637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5.804</v>
      </c>
      <c r="D42" s="100">
        <f t="shared" si="0"/>
        <v>74.15029440947353</v>
      </c>
      <c r="E42" s="101"/>
      <c r="F42" s="99">
        <v>5.909</v>
      </c>
      <c r="G42" s="100">
        <f t="shared" si="1"/>
        <v>71.5384798283643</v>
      </c>
      <c r="H42" s="102"/>
      <c r="I42" s="98"/>
      <c r="J42" s="99">
        <v>5.798</v>
      </c>
      <c r="K42" s="100">
        <f t="shared" si="2"/>
        <v>74.30384113849728</v>
      </c>
      <c r="L42" s="98"/>
      <c r="M42" s="99">
        <v>5.94</v>
      </c>
      <c r="N42" s="100">
        <f t="shared" si="3"/>
        <v>70.79373034497613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5.818</v>
      </c>
      <c r="D43" s="100">
        <f t="shared" si="0"/>
        <v>73.79386432570604</v>
      </c>
      <c r="E43" s="101"/>
      <c r="F43" s="99">
        <v>5.93</v>
      </c>
      <c r="G43" s="100">
        <f t="shared" si="1"/>
        <v>71.03269635346611</v>
      </c>
      <c r="H43" s="102"/>
      <c r="I43" s="98"/>
      <c r="J43" s="99">
        <v>5.827</v>
      </c>
      <c r="K43" s="100">
        <f t="shared" si="2"/>
        <v>73.56608609271699</v>
      </c>
      <c r="L43" s="98"/>
      <c r="M43" s="99">
        <v>5.866</v>
      </c>
      <c r="N43" s="100">
        <f t="shared" si="3"/>
        <v>72.59113217116581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5.807</v>
      </c>
      <c r="D44" s="100">
        <f t="shared" si="0"/>
        <v>74.07369946469063</v>
      </c>
      <c r="E44" s="101"/>
      <c r="F44" s="99">
        <v>5.886</v>
      </c>
      <c r="G44" s="100">
        <f t="shared" si="1"/>
        <v>72.09865644088974</v>
      </c>
      <c r="H44" s="102"/>
      <c r="I44" s="98"/>
      <c r="J44" s="99">
        <v>5.829</v>
      </c>
      <c r="K44" s="100">
        <f t="shared" si="2"/>
        <v>73.51561193564835</v>
      </c>
      <c r="L44" s="98"/>
      <c r="M44" s="99">
        <v>5.904</v>
      </c>
      <c r="N44" s="100">
        <f t="shared" si="3"/>
        <v>71.659700648497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5.764</v>
      </c>
      <c r="D45" s="100">
        <f t="shared" si="0"/>
        <v>75.18301588119513</v>
      </c>
      <c r="E45" s="101"/>
      <c r="F45" s="99">
        <v>5.895</v>
      </c>
      <c r="G45" s="100">
        <f t="shared" si="1"/>
        <v>71.87867592394757</v>
      </c>
      <c r="H45" s="102"/>
      <c r="I45" s="98"/>
      <c r="J45" s="99">
        <v>5.782</v>
      </c>
      <c r="K45" s="100">
        <f t="shared" si="2"/>
        <v>74.71563856915405</v>
      </c>
      <c r="L45" s="98"/>
      <c r="M45" s="99">
        <v>5.843</v>
      </c>
      <c r="N45" s="100">
        <f t="shared" si="3"/>
        <v>73.16374284507596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5.844</v>
      </c>
      <c r="D46" s="100">
        <f t="shared" si="0"/>
        <v>73.1387060609851</v>
      </c>
      <c r="E46" s="101"/>
      <c r="F46" s="99">
        <v>5.856</v>
      </c>
      <c r="G46" s="100">
        <f t="shared" si="1"/>
        <v>72.83926438532055</v>
      </c>
      <c r="H46" s="102"/>
      <c r="I46" s="98"/>
      <c r="J46" s="99">
        <v>5.834</v>
      </c>
      <c r="K46" s="100">
        <f t="shared" si="2"/>
        <v>73.38965357286952</v>
      </c>
      <c r="L46" s="98"/>
      <c r="M46" s="99">
        <v>5.904</v>
      </c>
      <c r="N46" s="100">
        <f t="shared" si="3"/>
        <v>71.659700648497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5.875</v>
      </c>
      <c r="D47" s="100">
        <f t="shared" si="0"/>
        <v>72.36889565233137</v>
      </c>
      <c r="E47" s="101"/>
      <c r="F47" s="99">
        <v>5.793</v>
      </c>
      <c r="G47" s="100">
        <f t="shared" si="1"/>
        <v>74.43216136524825</v>
      </c>
      <c r="H47" s="102"/>
      <c r="I47" s="98"/>
      <c r="J47" s="99">
        <v>5.862</v>
      </c>
      <c r="K47" s="100">
        <f t="shared" si="2"/>
        <v>72.69023268136547</v>
      </c>
      <c r="L47" s="98"/>
      <c r="M47" s="99">
        <v>5.941</v>
      </c>
      <c r="N47" s="100">
        <f t="shared" si="3"/>
        <v>70.7699000900427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5.853</v>
      </c>
      <c r="D48" s="100">
        <f t="shared" si="0"/>
        <v>72.9139521675316</v>
      </c>
      <c r="E48" s="101"/>
      <c r="F48" s="99">
        <v>5.815</v>
      </c>
      <c r="G48" s="100">
        <f t="shared" si="1"/>
        <v>73.87002552919664</v>
      </c>
      <c r="H48" s="102"/>
      <c r="I48" s="98"/>
      <c r="J48" s="99">
        <v>5.805</v>
      </c>
      <c r="K48" s="100">
        <f t="shared" si="2"/>
        <v>74.12474956618378</v>
      </c>
      <c r="L48" s="98"/>
      <c r="M48" s="99">
        <v>5.852</v>
      </c>
      <c r="N48" s="100">
        <f t="shared" si="3"/>
        <v>72.93887362412742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5.822</v>
      </c>
      <c r="D49" s="100">
        <f t="shared" si="0"/>
        <v>73.69249913941846</v>
      </c>
      <c r="E49" s="101"/>
      <c r="F49" s="99">
        <v>5.836</v>
      </c>
      <c r="G49" s="100">
        <f t="shared" si="1"/>
        <v>73.33936085303527</v>
      </c>
      <c r="H49" s="102"/>
      <c r="I49" s="98"/>
      <c r="J49" s="99">
        <v>5.834</v>
      </c>
      <c r="K49" s="100">
        <f t="shared" si="2"/>
        <v>73.38965357286952</v>
      </c>
      <c r="L49" s="98"/>
      <c r="M49" s="99">
        <v>5.879</v>
      </c>
      <c r="N49" s="100">
        <f t="shared" si="3"/>
        <v>72.27045132343909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5.805</v>
      </c>
      <c r="D50" s="100">
        <f t="shared" si="0"/>
        <v>74.12474956618378</v>
      </c>
      <c r="E50" s="101"/>
      <c r="F50" s="99">
        <v>5.747</v>
      </c>
      <c r="G50" s="100">
        <f t="shared" si="1"/>
        <v>75.62846625117487</v>
      </c>
      <c r="H50" s="102"/>
      <c r="I50" s="98"/>
      <c r="J50" s="99">
        <v>5.908</v>
      </c>
      <c r="K50" s="100">
        <f t="shared" si="2"/>
        <v>71.56269937277935</v>
      </c>
      <c r="L50" s="98"/>
      <c r="M50" s="99">
        <v>5.813</v>
      </c>
      <c r="N50" s="100">
        <f t="shared" si="3"/>
        <v>73.92086518738188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5.83</v>
      </c>
      <c r="D51" s="100">
        <f t="shared" si="0"/>
        <v>73.49039433462102</v>
      </c>
      <c r="E51" s="101"/>
      <c r="F51" s="99">
        <v>5.762</v>
      </c>
      <c r="G51" s="100">
        <f t="shared" si="1"/>
        <v>75.23521724458116</v>
      </c>
      <c r="H51" s="102"/>
      <c r="I51" s="98"/>
      <c r="J51" s="99">
        <v>5.842</v>
      </c>
      <c r="K51" s="100">
        <f t="shared" si="2"/>
        <v>73.1887924872258</v>
      </c>
      <c r="L51" s="98"/>
      <c r="M51" s="99">
        <v>5.924</v>
      </c>
      <c r="N51" s="100">
        <f t="shared" si="3"/>
        <v>71.17665719414177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5.824</v>
      </c>
      <c r="D52" s="100">
        <f t="shared" si="0"/>
        <v>73.64189484965584</v>
      </c>
      <c r="E52" s="101"/>
      <c r="F52" s="99">
        <v>5.709</v>
      </c>
      <c r="G52" s="100">
        <f t="shared" si="1"/>
        <v>76.63860680868814</v>
      </c>
      <c r="H52" s="102"/>
      <c r="I52" s="98"/>
      <c r="J52" s="99">
        <v>5.835</v>
      </c>
      <c r="K52" s="100">
        <f t="shared" si="2"/>
        <v>73.36450074859256</v>
      </c>
      <c r="L52" s="98"/>
      <c r="M52" s="99">
        <v>5.831</v>
      </c>
      <c r="N52" s="100">
        <f t="shared" si="3"/>
        <v>73.46518970672275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5.811</v>
      </c>
      <c r="D53" s="100">
        <f t="shared" si="0"/>
        <v>73.97175734779377</v>
      </c>
      <c r="E53" s="101"/>
      <c r="F53" s="99">
        <v>5.944</v>
      </c>
      <c r="G53" s="100">
        <f t="shared" si="1"/>
        <v>70.69848147537628</v>
      </c>
      <c r="H53" s="102"/>
      <c r="I53" s="98"/>
      <c r="J53" s="99">
        <v>5.816</v>
      </c>
      <c r="K53" s="100">
        <f t="shared" si="2"/>
        <v>73.84462536587395</v>
      </c>
      <c r="L53" s="98"/>
      <c r="M53" s="99">
        <v>5.804</v>
      </c>
      <c r="N53" s="100">
        <f t="shared" si="3"/>
        <v>74.15029440947353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5.83</v>
      </c>
      <c r="D54" s="100">
        <f t="shared" si="0"/>
        <v>73.49039433462102</v>
      </c>
      <c r="E54" s="101"/>
      <c r="F54" s="99">
        <v>5.958</v>
      </c>
      <c r="G54" s="100">
        <f t="shared" si="1"/>
        <v>70.36661982427964</v>
      </c>
      <c r="H54" s="102"/>
      <c r="I54" s="98"/>
      <c r="J54" s="99">
        <v>5.839</v>
      </c>
      <c r="K54" s="100">
        <f t="shared" si="2"/>
        <v>73.26401865012825</v>
      </c>
      <c r="L54" s="98"/>
      <c r="M54" s="99">
        <v>5.796</v>
      </c>
      <c r="N54" s="100">
        <f t="shared" si="3"/>
        <v>74.35512937934396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5.843</v>
      </c>
      <c r="D55" s="100">
        <f t="shared" si="0"/>
        <v>73.16374284507596</v>
      </c>
      <c r="E55" s="101"/>
      <c r="F55" s="99">
        <v>5.89</v>
      </c>
      <c r="G55" s="100">
        <f t="shared" si="1"/>
        <v>72.00076282496592</v>
      </c>
      <c r="H55" s="102"/>
      <c r="I55" s="98"/>
      <c r="J55" s="99">
        <v>5.83</v>
      </c>
      <c r="K55" s="100">
        <f t="shared" si="2"/>
        <v>73.49039433462102</v>
      </c>
      <c r="L55" s="98"/>
      <c r="M55" s="99">
        <v>5.921</v>
      </c>
      <c r="N55" s="100">
        <f t="shared" si="3"/>
        <v>71.24880178671826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5.814</v>
      </c>
      <c r="D56" s="100">
        <f t="shared" si="0"/>
        <v>73.89543880002589</v>
      </c>
      <c r="E56" s="101"/>
      <c r="F56" s="99">
        <v>5.841</v>
      </c>
      <c r="G56" s="100">
        <f t="shared" si="1"/>
        <v>73.21385499624074</v>
      </c>
      <c r="H56" s="102"/>
      <c r="I56" s="98"/>
      <c r="J56" s="99">
        <v>5.84</v>
      </c>
      <c r="K56" s="100">
        <f t="shared" si="2"/>
        <v>73.2389303809345</v>
      </c>
      <c r="L56" s="98"/>
      <c r="M56" s="99">
        <v>5.823</v>
      </c>
      <c r="N56" s="100">
        <f t="shared" si="3"/>
        <v>73.66719047672554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5.801</v>
      </c>
      <c r="D57" s="100">
        <f t="shared" si="0"/>
        <v>74.22700821871743</v>
      </c>
      <c r="E57" s="101"/>
      <c r="F57" s="99">
        <v>5.866</v>
      </c>
      <c r="G57" s="100">
        <f t="shared" si="1"/>
        <v>72.59113217116581</v>
      </c>
      <c r="H57" s="102"/>
      <c r="I57" s="98"/>
      <c r="J57" s="99">
        <v>5.87</v>
      </c>
      <c r="K57" s="100">
        <f t="shared" si="2"/>
        <v>72.49223418241338</v>
      </c>
      <c r="L57" s="98"/>
      <c r="M57" s="99">
        <v>5.807</v>
      </c>
      <c r="N57" s="100">
        <f t="shared" si="3"/>
        <v>74.07369946469063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5.827</v>
      </c>
      <c r="D58" s="100">
        <f t="shared" si="0"/>
        <v>73.56608609271699</v>
      </c>
      <c r="E58" s="101"/>
      <c r="F58" s="99">
        <v>5.841</v>
      </c>
      <c r="G58" s="100">
        <f t="shared" si="1"/>
        <v>73.21385499624074</v>
      </c>
      <c r="H58" s="102"/>
      <c r="I58" s="98"/>
      <c r="J58" s="99">
        <v>5.836</v>
      </c>
      <c r="K58" s="100">
        <f t="shared" si="2"/>
        <v>73.33936085303527</v>
      </c>
      <c r="L58" s="98"/>
      <c r="M58" s="99">
        <v>5.624</v>
      </c>
      <c r="N58" s="100">
        <f t="shared" si="3"/>
        <v>78.97271397323804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5.927</v>
      </c>
      <c r="D59" s="100">
        <f t="shared" si="0"/>
        <v>71.10462212358226</v>
      </c>
      <c r="E59" s="101"/>
      <c r="F59" s="99">
        <v>5.723</v>
      </c>
      <c r="G59" s="100">
        <f t="shared" si="1"/>
        <v>76.26410806867422</v>
      </c>
      <c r="H59" s="102"/>
      <c r="I59" s="98"/>
      <c r="J59" s="99">
        <v>5.855</v>
      </c>
      <c r="K59" s="100">
        <f t="shared" si="2"/>
        <v>72.86414755684811</v>
      </c>
      <c r="L59" s="98"/>
      <c r="M59" s="99">
        <v>5.944</v>
      </c>
      <c r="N59" s="100">
        <f t="shared" si="3"/>
        <v>70.69848147537628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5.848</v>
      </c>
      <c r="D60" s="100">
        <f t="shared" si="0"/>
        <v>73.03868732935226</v>
      </c>
      <c r="E60" s="101"/>
      <c r="F60" s="99">
        <v>5.808</v>
      </c>
      <c r="G60" s="100">
        <f t="shared" si="1"/>
        <v>74.04819418831438</v>
      </c>
      <c r="H60" s="102"/>
      <c r="I60" s="98"/>
      <c r="J60" s="99">
        <v>5.9</v>
      </c>
      <c r="K60" s="100">
        <f t="shared" si="2"/>
        <v>71.75689928181556</v>
      </c>
      <c r="L60" s="98"/>
      <c r="M60" s="99">
        <v>5.811</v>
      </c>
      <c r="N60" s="100">
        <f t="shared" si="3"/>
        <v>73.97175734779377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5.817</v>
      </c>
      <c r="D61" s="100">
        <f t="shared" si="0"/>
        <v>73.81923830104532</v>
      </c>
      <c r="E61" s="101"/>
      <c r="F61" s="99">
        <v>5.813</v>
      </c>
      <c r="G61" s="100">
        <f t="shared" si="1"/>
        <v>73.92086518738188</v>
      </c>
      <c r="H61" s="102"/>
      <c r="I61" s="98"/>
      <c r="J61" s="99">
        <v>5.843</v>
      </c>
      <c r="K61" s="100">
        <f t="shared" si="2"/>
        <v>73.16374284507596</v>
      </c>
      <c r="L61" s="98"/>
      <c r="M61" s="99">
        <v>5.732</v>
      </c>
      <c r="N61" s="100">
        <f t="shared" si="3"/>
        <v>76.02480656093115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5.854</v>
      </c>
      <c r="D62" s="100">
        <f t="shared" si="0"/>
        <v>72.88904348134639</v>
      </c>
      <c r="E62" s="101"/>
      <c r="F62" s="99">
        <v>5.834</v>
      </c>
      <c r="G62" s="100">
        <f t="shared" si="1"/>
        <v>73.38965357286952</v>
      </c>
      <c r="H62" s="102"/>
      <c r="I62" s="98"/>
      <c r="J62" s="99">
        <v>5.833</v>
      </c>
      <c r="K62" s="100">
        <f t="shared" si="2"/>
        <v>73.41481933473271</v>
      </c>
      <c r="L62" s="98"/>
      <c r="M62" s="99">
        <v>5.792</v>
      </c>
      <c r="N62" s="100">
        <f t="shared" si="3"/>
        <v>74.4578652971521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5.829</v>
      </c>
      <c r="D63" s="100">
        <f t="shared" si="0"/>
        <v>73.51561193564835</v>
      </c>
      <c r="E63" s="101"/>
      <c r="F63" s="99">
        <v>6.08</v>
      </c>
      <c r="G63" s="100">
        <f t="shared" si="1"/>
        <v>67.5710283933518</v>
      </c>
      <c r="H63" s="102"/>
      <c r="I63" s="98"/>
      <c r="J63" s="99">
        <v>5.871</v>
      </c>
      <c r="K63" s="100">
        <f t="shared" si="2"/>
        <v>72.46754126453664</v>
      </c>
      <c r="L63" s="98"/>
      <c r="M63" s="99">
        <v>5.877</v>
      </c>
      <c r="N63" s="100">
        <f t="shared" si="3"/>
        <v>72.31964836171751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5.821</v>
      </c>
      <c r="D64" s="100">
        <f t="shared" si="0"/>
        <v>73.71782084669299</v>
      </c>
      <c r="E64" s="101"/>
      <c r="F64" s="99">
        <v>5.779</v>
      </c>
      <c r="G64" s="100">
        <f t="shared" si="1"/>
        <v>74.79323161133713</v>
      </c>
      <c r="H64" s="102"/>
      <c r="I64" s="98"/>
      <c r="J64" s="99">
        <v>5.837</v>
      </c>
      <c r="K64" s="100">
        <f t="shared" si="2"/>
        <v>73.31423387733852</v>
      </c>
      <c r="L64" s="98"/>
      <c r="M64" s="99">
        <v>5.827</v>
      </c>
      <c r="N64" s="100">
        <f t="shared" si="3"/>
        <v>73.56608609271699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5.841</v>
      </c>
      <c r="D65" s="100">
        <f t="shared" si="0"/>
        <v>73.21385499624074</v>
      </c>
      <c r="E65" s="101"/>
      <c r="F65" s="99">
        <v>5.851</v>
      </c>
      <c r="G65" s="100">
        <f t="shared" si="1"/>
        <v>72.96380785986504</v>
      </c>
      <c r="H65" s="102"/>
      <c r="I65" s="98" t="s">
        <v>101</v>
      </c>
      <c r="J65" s="99">
        <v>5.802</v>
      </c>
      <c r="K65" s="100">
        <f t="shared" si="2"/>
        <v>74.20142372663041</v>
      </c>
      <c r="L65" s="98"/>
      <c r="M65" s="99">
        <v>5.862</v>
      </c>
      <c r="N65" s="100">
        <f t="shared" si="3"/>
        <v>72.69023268136547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5.804</v>
      </c>
      <c r="D66" s="100">
        <f t="shared" si="0"/>
        <v>74.15029440947353</v>
      </c>
      <c r="E66" s="101"/>
      <c r="F66" s="99">
        <v>5.86</v>
      </c>
      <c r="G66" s="100">
        <f t="shared" si="1"/>
        <v>72.73985905485212</v>
      </c>
      <c r="H66" s="102"/>
      <c r="I66" s="98"/>
      <c r="J66" s="99">
        <v>5.818</v>
      </c>
      <c r="K66" s="100">
        <f t="shared" si="2"/>
        <v>73.79386432570604</v>
      </c>
      <c r="L66" s="98"/>
      <c r="M66" s="99">
        <v>5.812</v>
      </c>
      <c r="N66" s="100">
        <f t="shared" si="3"/>
        <v>73.94630470029257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5.829</v>
      </c>
      <c r="D67" s="100">
        <f t="shared" si="0"/>
        <v>73.51561193564835</v>
      </c>
      <c r="E67" s="101"/>
      <c r="F67" s="99">
        <v>5.739</v>
      </c>
      <c r="G67" s="100">
        <f t="shared" si="1"/>
        <v>75.83946099785096</v>
      </c>
      <c r="H67" s="102"/>
      <c r="I67" s="98"/>
      <c r="J67" s="99">
        <v>5.828</v>
      </c>
      <c r="K67" s="100">
        <f t="shared" si="2"/>
        <v>73.54084251870951</v>
      </c>
      <c r="L67" s="98"/>
      <c r="M67" s="99">
        <v>5.862</v>
      </c>
      <c r="N67" s="100">
        <f t="shared" si="3"/>
        <v>72.69023268136547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5.796</v>
      </c>
      <c r="D68" s="100">
        <f t="shared" si="0"/>
        <v>74.35512937934396</v>
      </c>
      <c r="E68" s="101"/>
      <c r="F68" s="99">
        <v>5.788</v>
      </c>
      <c r="G68" s="100">
        <f t="shared" si="1"/>
        <v>74.56081428630786</v>
      </c>
      <c r="H68" s="102"/>
      <c r="I68" s="98"/>
      <c r="J68" s="99">
        <v>5.804</v>
      </c>
      <c r="K68" s="100">
        <f t="shared" si="2"/>
        <v>74.15029440947353</v>
      </c>
      <c r="L68" s="98"/>
      <c r="M68" s="99">
        <v>5.789</v>
      </c>
      <c r="N68" s="100">
        <f t="shared" si="3"/>
        <v>74.53505703137044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5.778</v>
      </c>
      <c r="D69" s="100">
        <f t="shared" si="0"/>
        <v>74.8191228207015</v>
      </c>
      <c r="E69" s="101"/>
      <c r="F69" s="99">
        <v>5.875</v>
      </c>
      <c r="G69" s="100">
        <f t="shared" si="1"/>
        <v>72.36889565233137</v>
      </c>
      <c r="H69" s="102"/>
      <c r="I69" s="98"/>
      <c r="J69" s="99">
        <v>5.839</v>
      </c>
      <c r="K69" s="100">
        <f t="shared" si="2"/>
        <v>73.26401865012825</v>
      </c>
      <c r="L69" s="98"/>
      <c r="M69" s="99">
        <v>5.822</v>
      </c>
      <c r="N69" s="100">
        <f t="shared" si="3"/>
        <v>73.69249913941846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5.772</v>
      </c>
      <c r="D70" s="100">
        <f t="shared" si="0"/>
        <v>74.97475277932656</v>
      </c>
      <c r="E70" s="101"/>
      <c r="F70" s="99">
        <v>5.767</v>
      </c>
      <c r="G70" s="100">
        <f t="shared" si="1"/>
        <v>75.10481564460515</v>
      </c>
      <c r="H70" s="102"/>
      <c r="I70" s="98"/>
      <c r="J70" s="99">
        <v>5.807</v>
      </c>
      <c r="K70" s="100">
        <f t="shared" si="2"/>
        <v>74.07369946469063</v>
      </c>
      <c r="L70" s="98"/>
      <c r="M70" s="99">
        <v>5.814</v>
      </c>
      <c r="N70" s="100">
        <f t="shared" si="3"/>
        <v>73.89543880002589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5.851</v>
      </c>
      <c r="D71" s="100">
        <f t="shared" si="0"/>
        <v>72.96380785986504</v>
      </c>
      <c r="E71" s="101"/>
      <c r="F71" s="99">
        <v>5.774</v>
      </c>
      <c r="G71" s="100">
        <f t="shared" si="1"/>
        <v>74.92282221618859</v>
      </c>
      <c r="H71" s="102"/>
      <c r="I71" s="98"/>
      <c r="J71" s="99">
        <v>5.819</v>
      </c>
      <c r="K71" s="100">
        <f t="shared" si="2"/>
        <v>73.7685034308591</v>
      </c>
      <c r="L71" s="98"/>
      <c r="M71" s="99">
        <v>5.802</v>
      </c>
      <c r="N71" s="100">
        <f t="shared" si="3"/>
        <v>74.20142372663041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5.822</v>
      </c>
      <c r="D72" s="100">
        <f t="shared" si="0"/>
        <v>73.69249913941846</v>
      </c>
      <c r="E72" s="101"/>
      <c r="F72" s="99">
        <v>5.879</v>
      </c>
      <c r="G72" s="100">
        <f t="shared" si="1"/>
        <v>72.27045132343909</v>
      </c>
      <c r="H72" s="102"/>
      <c r="I72" s="98"/>
      <c r="J72" s="99">
        <v>5.793</v>
      </c>
      <c r="K72" s="100">
        <f t="shared" si="2"/>
        <v>74.43216136524825</v>
      </c>
      <c r="L72" s="98"/>
      <c r="M72" s="99">
        <v>5.814</v>
      </c>
      <c r="N72" s="100">
        <f t="shared" si="3"/>
        <v>73.89543880002589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5.807</v>
      </c>
      <c r="D73" s="100">
        <f t="shared" si="0"/>
        <v>74.07369946469063</v>
      </c>
      <c r="E73" s="106"/>
      <c r="F73" s="105">
        <v>5.672</v>
      </c>
      <c r="G73" s="100">
        <f t="shared" si="1"/>
        <v>77.6417370061729</v>
      </c>
      <c r="H73" s="107"/>
      <c r="I73" s="104"/>
      <c r="J73" s="105">
        <v>5.823</v>
      </c>
      <c r="K73" s="100">
        <f t="shared" si="2"/>
        <v>73.66719047672554</v>
      </c>
      <c r="L73" s="104"/>
      <c r="M73" s="105">
        <v>5.76</v>
      </c>
      <c r="N73" s="108">
        <f t="shared" si="3"/>
        <v>75.28747299382717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5.823125000000002</v>
      </c>
      <c r="D75" s="15">
        <f>AVERAGE(D10:D73)</f>
        <v>73.67132050566325</v>
      </c>
      <c r="E75" s="14"/>
      <c r="F75" s="26">
        <f>AVERAGE(F10:F73)</f>
        <v>5.828468750000001</v>
      </c>
      <c r="G75" s="14">
        <f>AVERAGE(G10:G73)</f>
        <v>73.5819273241041</v>
      </c>
      <c r="H75" s="44"/>
      <c r="I75" s="14"/>
      <c r="J75" s="15">
        <f>AVERAGE(J10:J73)</f>
        <v>5.8273593749999995</v>
      </c>
      <c r="K75" s="15">
        <f>AVERAGE(K10:K73)</f>
        <v>73.56459977401506</v>
      </c>
      <c r="L75" s="14"/>
      <c r="M75" s="14">
        <f>AVERAGE(M10:M73)</f>
        <v>5.8190468750000015</v>
      </c>
      <c r="N75" s="14">
        <f>AVERAGE(N10:N73)</f>
        <v>73.84605733633194</v>
      </c>
      <c r="O75" s="80"/>
      <c r="P75" s="86" t="s">
        <v>14</v>
      </c>
      <c r="Q75" s="118">
        <f>Module!$AF$8</f>
        <v>0.007735623658012884</v>
      </c>
    </row>
    <row r="76" spans="1:16" ht="12.75">
      <c r="A76" s="54" t="s">
        <v>10</v>
      </c>
      <c r="B76" s="16"/>
      <c r="C76" s="17">
        <f>STDEV(C10:C73)</f>
        <v>0.03381861044882113</v>
      </c>
      <c r="D76" s="17">
        <f>STDEV(D10:D73)</f>
        <v>0.8499004105757617</v>
      </c>
      <c r="E76" s="16"/>
      <c r="F76" s="27">
        <f>STDEV(F10:F73)</f>
        <v>0.09034114686820237</v>
      </c>
      <c r="G76" s="16">
        <f>STDEV(G10:G73)</f>
        <v>2.3188312113935727</v>
      </c>
      <c r="H76" s="45"/>
      <c r="I76" s="16"/>
      <c r="J76" s="17">
        <f>STDEV(J10:J73)</f>
        <v>0.034436215334891836</v>
      </c>
      <c r="K76" s="17">
        <f>STDEV(K10:K73)</f>
        <v>0.8696368914928005</v>
      </c>
      <c r="L76" s="16"/>
      <c r="M76" s="16">
        <f>STDEV(M10:M73)</f>
        <v>0.10690723314163374</v>
      </c>
      <c r="N76" s="16">
        <f>STDEV(N10:N73)</f>
        <v>2.9365332040367917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5.933</v>
      </c>
      <c r="D77" s="19">
        <f t="shared" si="4"/>
        <v>75.68113231242818</v>
      </c>
      <c r="E77" s="18">
        <f t="shared" si="4"/>
        <v>0</v>
      </c>
      <c r="F77" s="28">
        <f t="shared" si="4"/>
        <v>6.08</v>
      </c>
      <c r="G77" s="18">
        <f t="shared" si="4"/>
        <v>82.9050958373462</v>
      </c>
      <c r="H77" s="46"/>
      <c r="I77" s="18"/>
      <c r="J77" s="19">
        <f>MAX(J10:J73)</f>
        <v>5.916</v>
      </c>
      <c r="K77" s="19">
        <f>MAX(K10:K73)</f>
        <v>75.94528964152721</v>
      </c>
      <c r="L77" s="18">
        <f>MAX(L10:L73)</f>
        <v>0</v>
      </c>
      <c r="M77" s="18">
        <f>MAX(M10:M73)</f>
        <v>5.953</v>
      </c>
      <c r="N77" s="18">
        <f>MAX(N10:N73)</f>
        <v>90.694308633254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5.745</v>
      </c>
      <c r="D78" s="19">
        <f>MIN(D10:D73)</f>
        <v>70.96087966277969</v>
      </c>
      <c r="E78" s="18">
        <f>MIN(E10:E73)</f>
        <v>0</v>
      </c>
      <c r="F78" s="28">
        <f>MIN(F10:F73)</f>
        <v>5.489</v>
      </c>
      <c r="G78" s="18">
        <f>MIN(G10:G73)</f>
        <v>67.5710283933518</v>
      </c>
      <c r="H78" s="47"/>
      <c r="I78" s="20"/>
      <c r="J78" s="19">
        <f>MIN(J10:J73)</f>
        <v>5.735</v>
      </c>
      <c r="K78" s="19">
        <f>MIN(K10:K73)</f>
        <v>71.36928676019147</v>
      </c>
      <c r="L78" s="18">
        <f>MIN(L10:L73)</f>
        <v>0</v>
      </c>
      <c r="M78" s="18">
        <f>MIN(M10:M73)</f>
        <v>5.248</v>
      </c>
      <c r="N78" s="18">
        <f>MIN(N10:N73)</f>
        <v>70.4848730927683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1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3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64" t="s">
        <v>93</v>
      </c>
      <c r="C84" s="265"/>
      <c r="D84" s="265"/>
      <c r="E84" s="265"/>
      <c r="F84" s="265"/>
      <c r="G84" s="265"/>
      <c r="H84" s="266"/>
      <c r="I84" s="267" t="s">
        <v>94</v>
      </c>
      <c r="J84" s="265"/>
      <c r="K84" s="265"/>
      <c r="L84" s="265"/>
      <c r="M84" s="265"/>
      <c r="N84" s="265"/>
      <c r="O84" s="268"/>
      <c r="P84" s="90" t="s">
        <v>9</v>
      </c>
    </row>
    <row r="85" spans="1:16" ht="12.75">
      <c r="A85" s="57" t="s">
        <v>12</v>
      </c>
      <c r="B85" s="269" t="s">
        <v>90</v>
      </c>
      <c r="C85" s="270"/>
      <c r="N85" s="269" t="s">
        <v>90</v>
      </c>
      <c r="O85" s="270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6"/>
  <sheetViews>
    <sheetView tabSelected="1" workbookViewId="0" topLeftCell="AR9">
      <selection activeCell="BC20" sqref="BC20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spans="25:27" ht="12.75">
      <c r="Y3">
        <v>344</v>
      </c>
      <c r="AA3" s="125"/>
    </row>
    <row r="4" ht="13.5" thickBot="1">
      <c r="AA4" s="125"/>
    </row>
    <row r="5" spans="1:27" ht="14.25" thickBot="1" thickTop="1">
      <c r="A5" s="277" t="s">
        <v>91</v>
      </c>
      <c r="B5" s="278"/>
      <c r="C5" s="279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80" t="s">
        <v>93</v>
      </c>
      <c r="C6" s="281"/>
      <c r="D6" s="281"/>
      <c r="E6" s="281"/>
      <c r="F6" s="281"/>
      <c r="G6" s="282"/>
      <c r="H6" s="280" t="s">
        <v>94</v>
      </c>
      <c r="I6" s="281"/>
      <c r="J6" s="281"/>
      <c r="K6" s="281"/>
      <c r="L6" s="281"/>
      <c r="M6" s="282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3.0987654320987676</v>
      </c>
      <c r="D7" s="136"/>
      <c r="E7" s="137"/>
      <c r="F7" s="135">
        <f>$AP$8</f>
        <v>2.5925925925925943</v>
      </c>
      <c r="G7" s="138"/>
      <c r="H7" s="134"/>
      <c r="I7" s="135">
        <f>$AT$8</f>
        <v>4.197530864197533</v>
      </c>
      <c r="J7" s="136"/>
      <c r="K7" s="137"/>
      <c r="L7" s="135">
        <f>$AS$8</f>
        <v>1.4074074074074063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0</v>
      </c>
      <c r="Y7" s="225">
        <v>6.5016</v>
      </c>
      <c r="Z7" s="226"/>
      <c r="AA7" s="227"/>
      <c r="AB7" s="228">
        <f>(Y7-Y8)/(X8-X7)</f>
        <v>0</v>
      </c>
      <c r="AC7" s="229" t="e">
        <f>(AA7-AA8)/(Z8-Z7)</f>
        <v>#DIV/0!</v>
      </c>
      <c r="AE7" s="230" t="s">
        <v>69</v>
      </c>
      <c r="AF7" s="231">
        <f>60*AVERAGE(AB106:AB334)</f>
        <v>0.005753711790393009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80" t="s">
        <v>36</v>
      </c>
      <c r="C8" s="283"/>
      <c r="D8" s="284"/>
      <c r="E8" s="280" t="s">
        <v>37</v>
      </c>
      <c r="F8" s="283"/>
      <c r="G8" s="284"/>
      <c r="H8" s="280" t="s">
        <v>61</v>
      </c>
      <c r="I8" s="283"/>
      <c r="J8" s="284"/>
      <c r="K8" s="280" t="s">
        <v>62</v>
      </c>
      <c r="L8" s="283"/>
      <c r="M8" s="284"/>
      <c r="N8" s="31"/>
      <c r="O8" s="32"/>
      <c r="Q8" s="235">
        <v>240</v>
      </c>
      <c r="R8" s="116">
        <f t="shared" si="0"/>
        <v>0</v>
      </c>
      <c r="S8" s="116">
        <f t="shared" si="1"/>
        <v>19</v>
      </c>
      <c r="T8" s="116">
        <f t="shared" si="2"/>
        <v>0</v>
      </c>
      <c r="U8" s="236">
        <f t="shared" si="3"/>
        <v>7</v>
      </c>
      <c r="V8" s="237">
        <f t="shared" si="4"/>
        <v>26</v>
      </c>
      <c r="X8" s="238">
        <v>5</v>
      </c>
      <c r="Y8" s="239">
        <v>6.5016</v>
      </c>
      <c r="Z8" s="240"/>
      <c r="AA8" s="241"/>
      <c r="AB8" s="242">
        <f>(Y8-Y9)/(X9-X8)</f>
        <v>0.0038800000000000167</v>
      </c>
      <c r="AC8" s="243"/>
      <c r="AE8" s="244" t="s">
        <v>70</v>
      </c>
      <c r="AF8" s="245">
        <f>60*AVERAGE(AB10:AB337)</f>
        <v>0.007735623658012884</v>
      </c>
      <c r="AG8" s="246" t="e">
        <f>60*AVERAGE(AC8)</f>
        <v>#DIV/0!</v>
      </c>
      <c r="AN8" s="247">
        <f>(AN145-AN65)</f>
        <v>800</v>
      </c>
      <c r="AO8" s="247">
        <f>AVERAGE(AO65:AO145)</f>
        <v>1600</v>
      </c>
      <c r="AP8" s="248">
        <f>1000*ABS(AVERAGE(AP65:AP145))</f>
        <v>2.5925925925925943</v>
      </c>
      <c r="AQ8" s="248">
        <f>1000*ABS(AVERAGE(AQ65:AQ145))</f>
        <v>3.0987654320987676</v>
      </c>
      <c r="AR8" s="247">
        <f>AVERAGE(AR65:AR145)</f>
        <v>1600</v>
      </c>
      <c r="AS8" s="248">
        <f>1000*ABS(AVERAGE(AS65:AS145))</f>
        <v>1.4074074074074063</v>
      </c>
      <c r="AT8" s="248">
        <f>1000*ABS(AVERAGE(AT65:AT145))</f>
        <v>4.197530864197533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85" t="s">
        <v>18</v>
      </c>
      <c r="O9" s="286"/>
      <c r="Q9" s="235">
        <v>230</v>
      </c>
      <c r="R9" s="116">
        <f t="shared" si="0"/>
        <v>0</v>
      </c>
      <c r="S9" s="116">
        <f t="shared" si="1"/>
        <v>38</v>
      </c>
      <c r="T9" s="116">
        <f t="shared" si="2"/>
        <v>0</v>
      </c>
      <c r="U9" s="236">
        <f t="shared" si="3"/>
        <v>27</v>
      </c>
      <c r="V9" s="237">
        <f t="shared" si="4"/>
        <v>65</v>
      </c>
      <c r="X9" s="238">
        <v>10</v>
      </c>
      <c r="Y9" s="239">
        <v>6.4822</v>
      </c>
      <c r="Z9" s="240"/>
      <c r="AA9" s="241"/>
      <c r="AB9" s="242">
        <f aca="true" t="shared" si="5" ref="AB9:AB72">(Y9-Y10)/(X10-X9)</f>
        <v>0</v>
      </c>
      <c r="AC9" s="243"/>
      <c r="AE9" s="126"/>
      <c r="AF9" s="127"/>
    </row>
    <row r="10" spans="1:52" ht="12.75">
      <c r="A10" s="145">
        <v>0</v>
      </c>
      <c r="B10" s="146">
        <v>193.4</v>
      </c>
      <c r="C10" s="147">
        <v>199.2</v>
      </c>
      <c r="D10" s="42">
        <v>195.5</v>
      </c>
      <c r="E10" s="148">
        <v>208.3</v>
      </c>
      <c r="F10" s="149">
        <v>221.3</v>
      </c>
      <c r="G10" s="150">
        <v>207.8</v>
      </c>
      <c r="H10" s="151">
        <v>200.6</v>
      </c>
      <c r="I10" s="152">
        <v>205.9</v>
      </c>
      <c r="J10" s="153">
        <v>203.7</v>
      </c>
      <c r="K10" s="154">
        <v>198</v>
      </c>
      <c r="L10" s="152">
        <v>211.5</v>
      </c>
      <c r="M10" s="150">
        <v>213.9</v>
      </c>
      <c r="N10" s="287"/>
      <c r="O10" s="288"/>
      <c r="Q10" s="235">
        <v>225</v>
      </c>
      <c r="R10" s="116">
        <f t="shared" si="0"/>
        <v>0</v>
      </c>
      <c r="S10" s="116">
        <f t="shared" si="1"/>
        <v>58</v>
      </c>
      <c r="T10" s="116">
        <f t="shared" si="2"/>
        <v>0</v>
      </c>
      <c r="U10" s="236">
        <f t="shared" si="3"/>
        <v>43</v>
      </c>
      <c r="V10" s="237">
        <f t="shared" si="4"/>
        <v>101</v>
      </c>
      <c r="X10" s="238">
        <v>15</v>
      </c>
      <c r="Y10" s="239">
        <v>6.4822</v>
      </c>
      <c r="Z10" s="240"/>
      <c r="AA10" s="241"/>
      <c r="AB10" s="242">
        <f t="shared" si="5"/>
        <v>0.0010799999999999699</v>
      </c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  <c r="AV10" s="249" t="s">
        <v>103</v>
      </c>
      <c r="AW10" s="249" t="s">
        <v>74</v>
      </c>
      <c r="AX10" s="249" t="s">
        <v>75</v>
      </c>
      <c r="AY10" s="249" t="s">
        <v>78</v>
      </c>
      <c r="AZ10" s="249" t="s">
        <v>78</v>
      </c>
    </row>
    <row r="11" spans="1:52" ht="12.75">
      <c r="A11" s="155">
        <v>1</v>
      </c>
      <c r="B11" s="156">
        <v>191.1</v>
      </c>
      <c r="C11" s="157">
        <v>195</v>
      </c>
      <c r="D11" s="43">
        <v>204.9</v>
      </c>
      <c r="E11" s="158">
        <v>213.5</v>
      </c>
      <c r="F11" s="157">
        <v>212.5</v>
      </c>
      <c r="G11" s="159">
        <v>205.4</v>
      </c>
      <c r="H11" s="160">
        <v>197.2</v>
      </c>
      <c r="I11" s="161">
        <v>198.8</v>
      </c>
      <c r="J11" s="162">
        <v>204</v>
      </c>
      <c r="K11" s="163">
        <v>191.5</v>
      </c>
      <c r="L11" s="161">
        <v>217</v>
      </c>
      <c r="M11" s="159">
        <v>208</v>
      </c>
      <c r="N11" s="262"/>
      <c r="O11" s="289"/>
      <c r="Q11" s="235">
        <v>220</v>
      </c>
      <c r="R11" s="116">
        <f t="shared" si="0"/>
        <v>0</v>
      </c>
      <c r="S11" s="116">
        <f t="shared" si="1"/>
        <v>46</v>
      </c>
      <c r="T11" s="116">
        <f t="shared" si="2"/>
        <v>1</v>
      </c>
      <c r="U11" s="236">
        <f t="shared" si="3"/>
        <v>37</v>
      </c>
      <c r="V11" s="237">
        <f t="shared" si="4"/>
        <v>84</v>
      </c>
      <c r="X11" s="238">
        <v>20</v>
      </c>
      <c r="Y11" s="239">
        <v>6.4768</v>
      </c>
      <c r="Z11" s="240"/>
      <c r="AA11" s="241"/>
      <c r="AB11" s="242">
        <f t="shared" si="5"/>
        <v>0</v>
      </c>
      <c r="AC11" s="243"/>
      <c r="AL11" s="296">
        <v>38600</v>
      </c>
      <c r="AM11" s="297">
        <v>0.4858564814814815</v>
      </c>
      <c r="AN11" s="298">
        <v>10</v>
      </c>
      <c r="AO11" s="298">
        <v>500</v>
      </c>
      <c r="AP11" s="298">
        <v>-0.001</v>
      </c>
      <c r="AQ11" s="298">
        <v>-0.002</v>
      </c>
      <c r="AR11" s="298">
        <v>500</v>
      </c>
      <c r="AS11" s="298">
        <v>0.005</v>
      </c>
      <c r="AT11" s="298">
        <v>0.002</v>
      </c>
      <c r="AV11" s="300">
        <f>AVERAGE(AO11:AO14)</f>
        <v>500</v>
      </c>
      <c r="AW11" s="301">
        <f>ABS(AVERAGE(AP11:AP14))</f>
        <v>0.00025</v>
      </c>
      <c r="AX11" s="301">
        <f>ABS(AVERAGE(AQ11:AQ14))</f>
        <v>0.00125</v>
      </c>
      <c r="AY11" s="301">
        <f>ABS(AVERAGE(AS11:AS14))</f>
        <v>0.0135</v>
      </c>
      <c r="AZ11" s="301">
        <f>ABS(AVERAGE(AT11:AT14))</f>
        <v>0.0009999999999999992</v>
      </c>
    </row>
    <row r="12" spans="1:52" ht="12.75">
      <c r="A12" s="155">
        <v>2</v>
      </c>
      <c r="B12" s="156">
        <v>198</v>
      </c>
      <c r="C12" s="157">
        <v>201.1</v>
      </c>
      <c r="D12" s="43">
        <v>197.9</v>
      </c>
      <c r="E12" s="158">
        <v>216.9</v>
      </c>
      <c r="F12" s="157">
        <v>216.5</v>
      </c>
      <c r="G12" s="159">
        <v>206.1</v>
      </c>
      <c r="H12" s="160">
        <v>192.7</v>
      </c>
      <c r="I12" s="161">
        <v>201.3</v>
      </c>
      <c r="J12" s="162">
        <v>203.8</v>
      </c>
      <c r="K12" s="163">
        <v>192.2</v>
      </c>
      <c r="L12" s="161">
        <v>214.2</v>
      </c>
      <c r="M12" s="159">
        <v>211.2</v>
      </c>
      <c r="N12" s="262"/>
      <c r="O12" s="289"/>
      <c r="Q12" s="235">
        <v>215</v>
      </c>
      <c r="R12" s="116">
        <f t="shared" si="0"/>
        <v>6</v>
      </c>
      <c r="S12" s="116">
        <f t="shared" si="1"/>
        <v>24</v>
      </c>
      <c r="T12" s="116">
        <f t="shared" si="2"/>
        <v>15</v>
      </c>
      <c r="U12" s="236">
        <f t="shared" si="3"/>
        <v>13</v>
      </c>
      <c r="V12" s="237">
        <f t="shared" si="4"/>
        <v>58</v>
      </c>
      <c r="X12" s="238">
        <v>25</v>
      </c>
      <c r="Y12" s="239">
        <v>6.4768</v>
      </c>
      <c r="Z12" s="240"/>
      <c r="AA12" s="241"/>
      <c r="AB12" s="242">
        <f t="shared" si="5"/>
        <v>-0.0009000000000000341</v>
      </c>
      <c r="AC12" s="243"/>
      <c r="AL12" s="296">
        <v>38600</v>
      </c>
      <c r="AM12" s="297">
        <v>0.4928009259259259</v>
      </c>
      <c r="AN12" s="298">
        <v>20</v>
      </c>
      <c r="AO12" s="298">
        <v>500</v>
      </c>
      <c r="AP12" s="298">
        <v>-0.001</v>
      </c>
      <c r="AQ12" s="298">
        <v>0</v>
      </c>
      <c r="AR12" s="298">
        <v>500</v>
      </c>
      <c r="AS12" s="298">
        <v>0.006</v>
      </c>
      <c r="AT12" s="298">
        <v>-0.021</v>
      </c>
      <c r="AV12" s="300">
        <f>AVERAGE(AO17:AO26)</f>
        <v>900</v>
      </c>
      <c r="AW12" s="301">
        <f>ABS(AVERAGE(AP17:AP26))</f>
        <v>0.0016</v>
      </c>
      <c r="AX12" s="301">
        <f>ABS(AVERAGE(AQ17:AQ26))</f>
        <v>0.0013000000000000002</v>
      </c>
      <c r="AY12" s="301">
        <f>ABS(AVERAGE(AS17:AS26))</f>
        <v>0.0017000000000000001</v>
      </c>
      <c r="AZ12" s="301">
        <f>ABS(AVERAGE(AT17:AT26))</f>
        <v>0.009600000000000001</v>
      </c>
    </row>
    <row r="13" spans="1:52" ht="12.75">
      <c r="A13" s="155">
        <v>3</v>
      </c>
      <c r="B13" s="156">
        <v>195</v>
      </c>
      <c r="C13" s="157">
        <v>200.6</v>
      </c>
      <c r="D13" s="43">
        <v>196.8</v>
      </c>
      <c r="E13" s="158">
        <v>213.1</v>
      </c>
      <c r="F13" s="157">
        <v>219.1</v>
      </c>
      <c r="G13" s="159">
        <v>214.3</v>
      </c>
      <c r="H13" s="160">
        <v>197.7</v>
      </c>
      <c r="I13" s="161">
        <v>199.8</v>
      </c>
      <c r="J13" s="162">
        <v>206.5</v>
      </c>
      <c r="K13" s="163">
        <v>196.9</v>
      </c>
      <c r="L13" s="161">
        <v>216.1</v>
      </c>
      <c r="M13" s="159">
        <v>210.2</v>
      </c>
      <c r="N13" s="262"/>
      <c r="O13" s="289"/>
      <c r="Q13" s="235">
        <v>210</v>
      </c>
      <c r="R13" s="116">
        <f t="shared" si="0"/>
        <v>60</v>
      </c>
      <c r="S13" s="116">
        <f t="shared" si="1"/>
        <v>7</v>
      </c>
      <c r="T13" s="116">
        <f t="shared" si="2"/>
        <v>74</v>
      </c>
      <c r="U13" s="236">
        <f t="shared" si="3"/>
        <v>6</v>
      </c>
      <c r="V13" s="237">
        <f t="shared" si="4"/>
        <v>147</v>
      </c>
      <c r="X13" s="238">
        <v>30</v>
      </c>
      <c r="Y13" s="239">
        <v>6.4813</v>
      </c>
      <c r="Z13" s="240"/>
      <c r="AA13" s="241"/>
      <c r="AB13" s="242">
        <f t="shared" si="5"/>
        <v>0</v>
      </c>
      <c r="AC13" s="243"/>
      <c r="AL13" s="296">
        <v>38600</v>
      </c>
      <c r="AM13" s="297">
        <v>0.4997453703703704</v>
      </c>
      <c r="AN13" s="298">
        <v>30</v>
      </c>
      <c r="AO13" s="298">
        <v>500</v>
      </c>
      <c r="AP13" s="298">
        <v>0</v>
      </c>
      <c r="AQ13" s="298">
        <v>-0.002</v>
      </c>
      <c r="AR13" s="298">
        <v>500</v>
      </c>
      <c r="AS13" s="298">
        <v>0.034</v>
      </c>
      <c r="AT13" s="298">
        <v>0</v>
      </c>
      <c r="AV13" s="300">
        <f>AVERAGE(AO29:AO36)</f>
        <v>1200</v>
      </c>
      <c r="AW13" s="301">
        <f>ABS(AVERAGE(AP29:AP36))</f>
        <v>0.0026249999999999997</v>
      </c>
      <c r="AX13" s="301">
        <f>ABS(AVERAGE(AQ29:AQ36))</f>
        <v>0.0017500000000000003</v>
      </c>
      <c r="AY13" s="301">
        <f>ABS(AVERAGE(AS29:AS36))</f>
        <v>0.011375000000000001</v>
      </c>
      <c r="AZ13" s="301">
        <f>ABS(AVERAGE(AT29:AT36))</f>
        <v>0.011000000000000001</v>
      </c>
    </row>
    <row r="14" spans="1:52" ht="12.75">
      <c r="A14" s="155">
        <v>4</v>
      </c>
      <c r="B14" s="156">
        <v>200.2</v>
      </c>
      <c r="C14" s="157">
        <v>197.5</v>
      </c>
      <c r="D14" s="43">
        <v>202</v>
      </c>
      <c r="E14" s="158">
        <v>215.5</v>
      </c>
      <c r="F14" s="157">
        <v>211.4</v>
      </c>
      <c r="G14" s="159">
        <v>213.3</v>
      </c>
      <c r="H14" s="160">
        <v>201</v>
      </c>
      <c r="I14" s="161">
        <v>198.7</v>
      </c>
      <c r="J14" s="162">
        <v>204.3</v>
      </c>
      <c r="K14" s="163">
        <v>205</v>
      </c>
      <c r="L14" s="161">
        <v>216.4</v>
      </c>
      <c r="M14" s="159">
        <v>211.8</v>
      </c>
      <c r="N14" s="262"/>
      <c r="O14" s="289"/>
      <c r="Q14" s="235">
        <v>205</v>
      </c>
      <c r="R14" s="116">
        <f t="shared" si="0"/>
        <v>88</v>
      </c>
      <c r="S14" s="116">
        <f t="shared" si="1"/>
        <v>0</v>
      </c>
      <c r="T14" s="116">
        <f t="shared" si="2"/>
        <v>71</v>
      </c>
      <c r="U14" s="236">
        <f t="shared" si="3"/>
        <v>25</v>
      </c>
      <c r="V14" s="237">
        <f t="shared" si="4"/>
        <v>184</v>
      </c>
      <c r="X14" s="238">
        <v>35</v>
      </c>
      <c r="Y14" s="239">
        <v>6.4813</v>
      </c>
      <c r="Z14" s="240"/>
      <c r="AA14" s="241"/>
      <c r="AB14" s="242">
        <f t="shared" si="5"/>
        <v>0.003819999999999979</v>
      </c>
      <c r="AC14" s="243"/>
      <c r="AL14" s="296">
        <v>38600</v>
      </c>
      <c r="AM14" s="297">
        <v>0.5066898148148148</v>
      </c>
      <c r="AN14" s="298">
        <v>40</v>
      </c>
      <c r="AO14" s="298">
        <v>500</v>
      </c>
      <c r="AP14" s="298">
        <v>0.001</v>
      </c>
      <c r="AQ14" s="298">
        <v>-0.001</v>
      </c>
      <c r="AR14" s="298">
        <v>500</v>
      </c>
      <c r="AS14" s="298">
        <v>0.009</v>
      </c>
      <c r="AT14" s="298">
        <v>0.023</v>
      </c>
      <c r="AV14" s="300">
        <f>AVERAGE(AO39:AO48)</f>
        <v>1400</v>
      </c>
      <c r="AW14" s="301">
        <f>ABS(AVERAGE(AP39:AP48))</f>
        <v>0.0034999999999999996</v>
      </c>
      <c r="AX14" s="301">
        <f>ABS(AVERAGE(AQ39:AQ48))</f>
        <v>0.0018000000000000002</v>
      </c>
      <c r="AY14" s="301">
        <f>ABS(AVERAGE(AS39:AS48))</f>
        <v>0.004799999999999999</v>
      </c>
      <c r="AZ14" s="301">
        <f>ABS(AVERAGE(AT39:AT48))</f>
        <v>0.017499999999999995</v>
      </c>
    </row>
    <row r="15" spans="1:52" ht="12.75">
      <c r="A15" s="155">
        <v>5</v>
      </c>
      <c r="B15" s="156">
        <v>198.1</v>
      </c>
      <c r="C15" s="157">
        <v>196.3</v>
      </c>
      <c r="D15" s="43">
        <v>200.6</v>
      </c>
      <c r="E15" s="158">
        <v>219.3</v>
      </c>
      <c r="F15" s="157">
        <v>222</v>
      </c>
      <c r="G15" s="159">
        <v>211.5</v>
      </c>
      <c r="H15" s="160">
        <v>204.1</v>
      </c>
      <c r="I15" s="161">
        <v>196.8</v>
      </c>
      <c r="J15" s="162">
        <v>201.9</v>
      </c>
      <c r="K15" s="163">
        <v>197.7</v>
      </c>
      <c r="L15" s="161">
        <v>212.6</v>
      </c>
      <c r="M15" s="159">
        <v>211.2</v>
      </c>
      <c r="N15" s="262"/>
      <c r="O15" s="289"/>
      <c r="Q15" s="235">
        <v>200</v>
      </c>
      <c r="R15" s="116">
        <f t="shared" si="0"/>
        <v>33</v>
      </c>
      <c r="S15" s="116">
        <f t="shared" si="1"/>
        <v>0</v>
      </c>
      <c r="T15" s="116">
        <f t="shared" si="2"/>
        <v>28</v>
      </c>
      <c r="U15" s="236">
        <f t="shared" si="3"/>
        <v>28</v>
      </c>
      <c r="V15" s="237">
        <f t="shared" si="4"/>
        <v>89</v>
      </c>
      <c r="X15" s="238">
        <v>40</v>
      </c>
      <c r="Y15" s="239">
        <v>6.4622</v>
      </c>
      <c r="Z15" s="240"/>
      <c r="AA15" s="241"/>
      <c r="AB15" s="242">
        <f t="shared" si="5"/>
        <v>0</v>
      </c>
      <c r="AC15" s="243"/>
      <c r="AL15" s="296">
        <v>38600</v>
      </c>
      <c r="AM15" s="297">
        <v>0.5136458333333334</v>
      </c>
      <c r="AN15" s="298">
        <v>50</v>
      </c>
      <c r="AO15" s="298">
        <v>500</v>
      </c>
      <c r="AP15" s="298">
        <v>-0.001</v>
      </c>
      <c r="AQ15" s="298">
        <v>-0.001</v>
      </c>
      <c r="AR15" s="298">
        <v>500</v>
      </c>
      <c r="AS15" s="298">
        <v>-0.011</v>
      </c>
      <c r="AT15" s="298">
        <v>-0.021</v>
      </c>
      <c r="AV15" s="300">
        <f>AVERAGE(AO51:AO55)</f>
        <v>1500</v>
      </c>
      <c r="AW15" s="301">
        <f>ABS(AVERAGE(AP51:AP55))</f>
        <v>0.0027999999999999995</v>
      </c>
      <c r="AX15" s="301">
        <f>ABS(AVERAGE(AQ51:AQ55))</f>
        <v>0.001</v>
      </c>
      <c r="AY15" s="301">
        <f>ABS(AVERAGE(AS51:AS55))</f>
        <v>0.021</v>
      </c>
      <c r="AZ15" s="301">
        <f>ABS(AVERAGE(AT51:AT55))</f>
        <v>0.0038000000000000004</v>
      </c>
    </row>
    <row r="16" spans="1:52" ht="12.75">
      <c r="A16" s="155">
        <v>6</v>
      </c>
      <c r="B16" s="156">
        <v>202.9</v>
      </c>
      <c r="C16" s="157">
        <v>207.2</v>
      </c>
      <c r="D16" s="43">
        <v>202.8</v>
      </c>
      <c r="E16" s="158">
        <v>217.3</v>
      </c>
      <c r="F16" s="157">
        <v>217.2</v>
      </c>
      <c r="G16" s="159">
        <v>212.8</v>
      </c>
      <c r="H16" s="160">
        <v>200.1</v>
      </c>
      <c r="I16" s="161">
        <v>189.7</v>
      </c>
      <c r="J16" s="162">
        <v>201.3</v>
      </c>
      <c r="K16" s="163">
        <v>196</v>
      </c>
      <c r="L16" s="161">
        <v>217.5</v>
      </c>
      <c r="M16" s="159">
        <v>212.4</v>
      </c>
      <c r="N16" s="262"/>
      <c r="O16" s="289"/>
      <c r="Q16" s="235">
        <v>195</v>
      </c>
      <c r="R16" s="116">
        <f t="shared" si="0"/>
        <v>5</v>
      </c>
      <c r="S16" s="116">
        <f t="shared" si="1"/>
        <v>0</v>
      </c>
      <c r="T16" s="116">
        <f t="shared" si="2"/>
        <v>2</v>
      </c>
      <c r="U16" s="236">
        <f t="shared" si="3"/>
        <v>5</v>
      </c>
      <c r="V16" s="237">
        <f t="shared" si="4"/>
        <v>12</v>
      </c>
      <c r="X16" s="238">
        <v>45</v>
      </c>
      <c r="Y16" s="239">
        <v>6.4622</v>
      </c>
      <c r="Z16" s="240"/>
      <c r="AA16" s="241"/>
      <c r="AB16" s="242">
        <f t="shared" si="5"/>
        <v>-0.006299999999999884</v>
      </c>
      <c r="AC16" s="243"/>
      <c r="AL16" s="296">
        <v>38600</v>
      </c>
      <c r="AM16" s="297">
        <v>0.5205324074074075</v>
      </c>
      <c r="AN16" s="298">
        <v>60</v>
      </c>
      <c r="AO16" s="298">
        <v>900</v>
      </c>
      <c r="AP16" s="298">
        <v>-0.002</v>
      </c>
      <c r="AQ16" s="298">
        <v>-0.001</v>
      </c>
      <c r="AR16" s="298">
        <v>900</v>
      </c>
      <c r="AS16" s="298">
        <v>-0.017</v>
      </c>
      <c r="AT16" s="298">
        <v>0.004</v>
      </c>
      <c r="AV16" s="300">
        <f>AVERAGE(AO58:AO62)</f>
        <v>1550</v>
      </c>
      <c r="AW16" s="301">
        <f>ABS(AVERAGE(AP58:AP62))</f>
        <v>0.0016</v>
      </c>
      <c r="AX16" s="301">
        <f>ABS(AVERAGE(AQ58:AQ62))</f>
        <v>0.0016</v>
      </c>
      <c r="AY16" s="301">
        <f>ABS(AVERAGE(AS58:AS62))</f>
        <v>0.006999999999999999</v>
      </c>
      <c r="AZ16" s="301">
        <f>ABS(AVERAGE(AT58:AT62))</f>
        <v>0.023</v>
      </c>
    </row>
    <row r="17" spans="1:52" ht="12.75">
      <c r="A17" s="155">
        <v>7</v>
      </c>
      <c r="B17" s="156">
        <v>200.7</v>
      </c>
      <c r="C17" s="157">
        <v>195.2</v>
      </c>
      <c r="D17" s="43">
        <v>201.5</v>
      </c>
      <c r="E17" s="158">
        <v>219.9</v>
      </c>
      <c r="F17" s="157">
        <v>217.4</v>
      </c>
      <c r="G17" s="159">
        <v>211.4</v>
      </c>
      <c r="H17" s="160">
        <v>200.4</v>
      </c>
      <c r="I17" s="161">
        <v>196.7</v>
      </c>
      <c r="J17" s="162">
        <v>203.7</v>
      </c>
      <c r="K17" s="163">
        <v>198.4</v>
      </c>
      <c r="L17" s="161">
        <v>218.1</v>
      </c>
      <c r="M17" s="159">
        <v>217.6</v>
      </c>
      <c r="N17" s="262"/>
      <c r="O17" s="289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1</v>
      </c>
      <c r="U17" s="236">
        <f t="shared" si="3"/>
        <v>1</v>
      </c>
      <c r="V17" s="237">
        <f t="shared" si="4"/>
        <v>2</v>
      </c>
      <c r="X17" s="238">
        <v>50</v>
      </c>
      <c r="Y17" s="239">
        <v>6.4937</v>
      </c>
      <c r="Z17" s="240"/>
      <c r="AA17" s="241"/>
      <c r="AB17" s="242">
        <f t="shared" si="5"/>
        <v>0</v>
      </c>
      <c r="AC17" s="243"/>
      <c r="AL17" s="296">
        <v>38600</v>
      </c>
      <c r="AM17" s="297">
        <v>0.5274768518518519</v>
      </c>
      <c r="AN17" s="298">
        <v>70</v>
      </c>
      <c r="AO17" s="298">
        <v>900</v>
      </c>
      <c r="AP17" s="298">
        <v>-0.002</v>
      </c>
      <c r="AQ17" s="298">
        <v>-0.001</v>
      </c>
      <c r="AR17" s="298">
        <v>900</v>
      </c>
      <c r="AS17" s="298">
        <v>0.015</v>
      </c>
      <c r="AT17" s="298">
        <v>-0.007</v>
      </c>
      <c r="AV17" s="300">
        <f>AVERAGE(AO65:AO145)</f>
        <v>1600</v>
      </c>
      <c r="AW17" s="301">
        <f>ABS(AVERAGE(AP65:AP145))</f>
        <v>0.0025925925925925943</v>
      </c>
      <c r="AX17" s="301">
        <f>ABS(AVERAGE(AQ65:AQ145))</f>
        <v>0.0030987654320987676</v>
      </c>
      <c r="AY17" s="301">
        <f>ABS(AVERAGE(AS65:AS145))</f>
        <v>0.0014074074074074063</v>
      </c>
      <c r="AZ17" s="301">
        <f>ABS(AVERAGE(AT65:AT145))</f>
        <v>0.004197530864197533</v>
      </c>
    </row>
    <row r="18" spans="1:52" ht="12.75">
      <c r="A18" s="155">
        <v>8</v>
      </c>
      <c r="B18" s="156">
        <v>195.5</v>
      </c>
      <c r="C18" s="157">
        <v>200.7</v>
      </c>
      <c r="D18" s="43">
        <v>204.1</v>
      </c>
      <c r="E18" s="158">
        <v>219.6</v>
      </c>
      <c r="F18" s="157">
        <v>218.4</v>
      </c>
      <c r="G18" s="159">
        <v>212.9</v>
      </c>
      <c r="H18" s="160">
        <v>206.4</v>
      </c>
      <c r="I18" s="161">
        <v>203.5</v>
      </c>
      <c r="J18" s="162">
        <v>207.8</v>
      </c>
      <c r="K18" s="163">
        <v>200.1</v>
      </c>
      <c r="L18" s="161">
        <v>224.1</v>
      </c>
      <c r="M18" s="159">
        <v>219.3</v>
      </c>
      <c r="N18" s="262"/>
      <c r="O18" s="289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>
        <v>55</v>
      </c>
      <c r="Y18" s="239">
        <v>6.4937</v>
      </c>
      <c r="Z18" s="240"/>
      <c r="AA18" s="241"/>
      <c r="AB18" s="242">
        <f t="shared" si="5"/>
        <v>0.008119999999999905</v>
      </c>
      <c r="AC18" s="243"/>
      <c r="AL18" s="296">
        <v>38600</v>
      </c>
      <c r="AM18" s="297">
        <v>0.5344212962962963</v>
      </c>
      <c r="AN18" s="298">
        <v>80</v>
      </c>
      <c r="AO18" s="298">
        <v>900</v>
      </c>
      <c r="AP18" s="298">
        <v>-0.002</v>
      </c>
      <c r="AQ18" s="298">
        <v>-0.002</v>
      </c>
      <c r="AR18" s="298">
        <v>900</v>
      </c>
      <c r="AS18" s="298">
        <v>-0.015</v>
      </c>
      <c r="AT18" s="298">
        <v>0</v>
      </c>
      <c r="AV18" s="300">
        <f>AVERAGE(AO148:AO154)</f>
        <v>1650</v>
      </c>
      <c r="AW18" s="301">
        <f>ABS(AVERAGE(AP148:AP154))</f>
        <v>0.0032857142857142855</v>
      </c>
      <c r="AX18" s="301">
        <f>ABS(AVERAGE(AQ148:AQ154))</f>
        <v>0.002857142857142857</v>
      </c>
      <c r="AY18" s="301">
        <f>ABS(AVERAGE(AS148:AS154))</f>
        <v>0.004</v>
      </c>
      <c r="AZ18" s="301">
        <f>ABS(AVERAGE(AT148:AT154))</f>
        <v>0.005714285714285715</v>
      </c>
    </row>
    <row r="19" spans="1:52" ht="12.75">
      <c r="A19" s="155">
        <v>9</v>
      </c>
      <c r="B19" s="156">
        <v>201.5</v>
      </c>
      <c r="C19" s="157">
        <v>200.4</v>
      </c>
      <c r="D19" s="43">
        <v>202.6</v>
      </c>
      <c r="E19" s="158">
        <v>226.5</v>
      </c>
      <c r="F19" s="157">
        <v>225.6</v>
      </c>
      <c r="G19" s="159">
        <v>212.7</v>
      </c>
      <c r="H19" s="160">
        <v>203.5</v>
      </c>
      <c r="I19" s="161">
        <v>205.9</v>
      </c>
      <c r="J19" s="162">
        <v>203.5</v>
      </c>
      <c r="K19" s="163">
        <v>197.6</v>
      </c>
      <c r="L19" s="161">
        <v>222.5</v>
      </c>
      <c r="M19" s="159">
        <v>216.2</v>
      </c>
      <c r="N19" s="262"/>
      <c r="O19" s="289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>
        <v>60</v>
      </c>
      <c r="Y19" s="239">
        <v>6.4531</v>
      </c>
      <c r="Z19" s="240"/>
      <c r="AA19" s="241"/>
      <c r="AB19" s="242">
        <f t="shared" si="5"/>
        <v>0</v>
      </c>
      <c r="AC19" s="243"/>
      <c r="AL19" s="296">
        <v>38600</v>
      </c>
      <c r="AM19" s="297">
        <v>0.5413657407407407</v>
      </c>
      <c r="AN19" s="298">
        <v>90</v>
      </c>
      <c r="AO19" s="298">
        <v>900</v>
      </c>
      <c r="AP19" s="298">
        <v>-0.004</v>
      </c>
      <c r="AQ19" s="298">
        <v>-0.001</v>
      </c>
      <c r="AR19" s="298">
        <v>900</v>
      </c>
      <c r="AS19" s="298">
        <v>0.017</v>
      </c>
      <c r="AT19" s="298">
        <v>0.018</v>
      </c>
      <c r="AV19" s="300">
        <f>AVERAGE(AO157:AO163)</f>
        <v>1700</v>
      </c>
      <c r="AW19" s="301">
        <f>ABS(AVERAGE(AP157:AP163))</f>
        <v>0.004285714285714286</v>
      </c>
      <c r="AX19" s="301">
        <f>ABS(AVERAGE(AQ157:AQ163))</f>
        <v>0.005</v>
      </c>
      <c r="AY19" s="301">
        <f>ABS(AVERAGE(AS157:AS163))</f>
        <v>0.013285714285714286</v>
      </c>
      <c r="AZ19" s="301">
        <f>ABS(AVERAGE(AT157:AT163))</f>
        <v>0.002857142857142857</v>
      </c>
    </row>
    <row r="20" spans="1:50" ht="12.75">
      <c r="A20" s="155">
        <v>10</v>
      </c>
      <c r="B20" s="156">
        <v>203.1</v>
      </c>
      <c r="C20" s="157">
        <v>199.4</v>
      </c>
      <c r="D20" s="43">
        <v>201.6</v>
      </c>
      <c r="E20" s="158">
        <v>227.4</v>
      </c>
      <c r="F20" s="157">
        <v>215.6</v>
      </c>
      <c r="G20" s="159">
        <v>206.2</v>
      </c>
      <c r="H20" s="160">
        <v>200.5</v>
      </c>
      <c r="I20" s="161">
        <v>199.9</v>
      </c>
      <c r="J20" s="162">
        <v>207.1</v>
      </c>
      <c r="K20" s="163">
        <v>189.6</v>
      </c>
      <c r="L20" s="161">
        <v>221</v>
      </c>
      <c r="M20" s="159">
        <v>218.1</v>
      </c>
      <c r="N20" s="262"/>
      <c r="O20" s="289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>
        <v>65</v>
      </c>
      <c r="Y20" s="239">
        <v>6.4531</v>
      </c>
      <c r="Z20" s="240"/>
      <c r="AA20" s="241"/>
      <c r="AB20" s="242">
        <f t="shared" si="5"/>
        <v>-0.002999999999999936</v>
      </c>
      <c r="AC20" s="243"/>
      <c r="AL20" s="296">
        <v>38600</v>
      </c>
      <c r="AM20" s="297">
        <v>0.5483101851851852</v>
      </c>
      <c r="AN20" s="298">
        <v>100</v>
      </c>
      <c r="AO20" s="298">
        <v>900</v>
      </c>
      <c r="AP20" s="298">
        <v>-0.001</v>
      </c>
      <c r="AQ20" s="298">
        <v>-0.001</v>
      </c>
      <c r="AR20" s="298">
        <v>900</v>
      </c>
      <c r="AS20" s="298">
        <v>0.003</v>
      </c>
      <c r="AT20" s="298">
        <v>-0.029</v>
      </c>
      <c r="AV20" s="300"/>
      <c r="AW20" s="300"/>
      <c r="AX20" s="300"/>
    </row>
    <row r="21" spans="1:50" ht="12.75">
      <c r="A21" s="155">
        <v>11</v>
      </c>
      <c r="B21" s="156">
        <v>198.3</v>
      </c>
      <c r="C21" s="157">
        <v>197.2</v>
      </c>
      <c r="D21" s="43">
        <v>207.6</v>
      </c>
      <c r="E21" s="158">
        <v>217.7</v>
      </c>
      <c r="F21" s="157">
        <v>221.8</v>
      </c>
      <c r="G21" s="159">
        <v>217.2</v>
      </c>
      <c r="H21" s="160">
        <v>200.8</v>
      </c>
      <c r="I21" s="161">
        <v>200</v>
      </c>
      <c r="J21" s="162">
        <v>202.3</v>
      </c>
      <c r="K21" s="163">
        <v>192.7</v>
      </c>
      <c r="L21" s="161">
        <v>220.9</v>
      </c>
      <c r="M21" s="159">
        <v>212</v>
      </c>
      <c r="N21" s="262"/>
      <c r="O21" s="289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>
        <v>70</v>
      </c>
      <c r="Y21" s="239">
        <v>6.4681</v>
      </c>
      <c r="Z21" s="240"/>
      <c r="AA21" s="241"/>
      <c r="AB21" s="242">
        <f t="shared" si="5"/>
        <v>0</v>
      </c>
      <c r="AC21" s="243"/>
      <c r="AL21" s="296">
        <v>38600</v>
      </c>
      <c r="AM21" s="297">
        <v>0.5552546296296296</v>
      </c>
      <c r="AN21" s="298">
        <v>110</v>
      </c>
      <c r="AO21" s="298">
        <v>900</v>
      </c>
      <c r="AP21" s="298">
        <v>-0.002</v>
      </c>
      <c r="AQ21" s="298">
        <v>-0.001</v>
      </c>
      <c r="AR21" s="298">
        <v>900</v>
      </c>
      <c r="AS21" s="298">
        <v>-0.021</v>
      </c>
      <c r="AT21" s="298">
        <v>0.028</v>
      </c>
      <c r="AV21" s="300"/>
      <c r="AW21" s="300"/>
      <c r="AX21" s="300"/>
    </row>
    <row r="22" spans="1:50" ht="12.75">
      <c r="A22" s="155">
        <v>12</v>
      </c>
      <c r="B22" s="156">
        <v>198.6</v>
      </c>
      <c r="C22" s="157">
        <v>201.2</v>
      </c>
      <c r="D22" s="43">
        <v>201.1</v>
      </c>
      <c r="E22" s="158">
        <v>219.5</v>
      </c>
      <c r="F22" s="157">
        <v>221.5</v>
      </c>
      <c r="G22" s="159">
        <v>214.6</v>
      </c>
      <c r="H22" s="160">
        <v>204.1</v>
      </c>
      <c r="I22" s="161">
        <v>199</v>
      </c>
      <c r="J22" s="162">
        <v>208</v>
      </c>
      <c r="K22" s="163">
        <v>195.8</v>
      </c>
      <c r="L22" s="161">
        <v>220.6</v>
      </c>
      <c r="M22" s="159">
        <v>219</v>
      </c>
      <c r="N22" s="262"/>
      <c r="O22" s="289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>
        <v>75</v>
      </c>
      <c r="Y22" s="239">
        <v>6.4681</v>
      </c>
      <c r="Z22" s="240"/>
      <c r="AA22" s="241"/>
      <c r="AB22" s="242">
        <f t="shared" si="5"/>
        <v>0.0024799999999999046</v>
      </c>
      <c r="AC22" s="243"/>
      <c r="AL22" s="296">
        <v>38600</v>
      </c>
      <c r="AM22" s="297">
        <v>0.5621990740740741</v>
      </c>
      <c r="AN22" s="298">
        <v>120</v>
      </c>
      <c r="AO22" s="298">
        <v>900</v>
      </c>
      <c r="AP22" s="298">
        <v>-0.001</v>
      </c>
      <c r="AQ22" s="298">
        <v>-0.001</v>
      </c>
      <c r="AR22" s="298">
        <v>900</v>
      </c>
      <c r="AS22" s="298">
        <v>-0.013</v>
      </c>
      <c r="AT22" s="298">
        <v>0.002</v>
      </c>
      <c r="AV22" s="300"/>
      <c r="AW22" s="300"/>
      <c r="AX22" s="300"/>
    </row>
    <row r="23" spans="1:50" ht="12.75">
      <c r="A23" s="155">
        <v>13</v>
      </c>
      <c r="B23" s="156">
        <v>197.7</v>
      </c>
      <c r="C23" s="157">
        <v>203.3</v>
      </c>
      <c r="D23" s="43">
        <v>203</v>
      </c>
      <c r="E23" s="158">
        <v>220.4</v>
      </c>
      <c r="F23" s="157">
        <v>224.4</v>
      </c>
      <c r="G23" s="159">
        <v>212.5</v>
      </c>
      <c r="H23" s="160">
        <v>203.1</v>
      </c>
      <c r="I23" s="161">
        <v>197.3</v>
      </c>
      <c r="J23" s="162">
        <v>210</v>
      </c>
      <c r="K23" s="163">
        <v>201</v>
      </c>
      <c r="L23" s="161">
        <v>225.5</v>
      </c>
      <c r="M23" s="159">
        <v>216.2</v>
      </c>
      <c r="N23" s="262"/>
      <c r="O23" s="289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80</v>
      </c>
      <c r="Y23" s="239">
        <v>6.4557</v>
      </c>
      <c r="Z23" s="240"/>
      <c r="AA23" s="241"/>
      <c r="AB23" s="242">
        <f t="shared" si="5"/>
        <v>0</v>
      </c>
      <c r="AC23" s="243"/>
      <c r="AL23" s="296">
        <v>38600</v>
      </c>
      <c r="AM23" s="297">
        <v>0.5691435185185185</v>
      </c>
      <c r="AN23" s="298">
        <v>130</v>
      </c>
      <c r="AO23" s="298">
        <v>900</v>
      </c>
      <c r="AP23" s="298">
        <v>-0.002</v>
      </c>
      <c r="AQ23" s="298">
        <v>-0.001</v>
      </c>
      <c r="AR23" s="298">
        <v>900</v>
      </c>
      <c r="AS23" s="298">
        <v>0.009</v>
      </c>
      <c r="AT23" s="298">
        <v>-0.035</v>
      </c>
      <c r="AV23" s="300"/>
      <c r="AW23" s="300"/>
      <c r="AX23" s="300"/>
    </row>
    <row r="24" spans="1:50" ht="12.75">
      <c r="A24" s="155">
        <v>14</v>
      </c>
      <c r="B24" s="156">
        <v>203.3</v>
      </c>
      <c r="C24" s="157">
        <v>204</v>
      </c>
      <c r="D24" s="43">
        <v>204.3</v>
      </c>
      <c r="E24" s="158">
        <v>226.5</v>
      </c>
      <c r="F24" s="157">
        <v>224.1</v>
      </c>
      <c r="G24" s="159">
        <v>220.8</v>
      </c>
      <c r="H24" s="160">
        <v>197.1</v>
      </c>
      <c r="I24" s="161">
        <v>200</v>
      </c>
      <c r="J24" s="162">
        <v>206.7</v>
      </c>
      <c r="K24" s="163">
        <v>200</v>
      </c>
      <c r="L24" s="161">
        <v>220.5</v>
      </c>
      <c r="M24" s="159">
        <v>220</v>
      </c>
      <c r="N24" s="262"/>
      <c r="O24" s="289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85</v>
      </c>
      <c r="Y24" s="239">
        <v>6.4557</v>
      </c>
      <c r="Z24" s="240"/>
      <c r="AA24" s="241"/>
      <c r="AB24" s="242">
        <f t="shared" si="5"/>
        <v>0.004680000000000106</v>
      </c>
      <c r="AC24" s="243"/>
      <c r="AL24" s="296">
        <v>38600</v>
      </c>
      <c r="AM24" s="297">
        <v>0.5760879629629629</v>
      </c>
      <c r="AN24" s="298">
        <v>140</v>
      </c>
      <c r="AO24" s="298">
        <v>900</v>
      </c>
      <c r="AP24" s="298">
        <v>-0.001</v>
      </c>
      <c r="AQ24" s="298">
        <v>-0.001</v>
      </c>
      <c r="AR24" s="298">
        <v>900</v>
      </c>
      <c r="AS24" s="298">
        <v>-0.029</v>
      </c>
      <c r="AT24" s="298">
        <v>-0.036</v>
      </c>
      <c r="AV24" s="300"/>
      <c r="AW24" s="300"/>
      <c r="AX24" s="300"/>
    </row>
    <row r="25" spans="1:50" ht="12.75">
      <c r="A25" s="155">
        <v>15</v>
      </c>
      <c r="B25" s="156">
        <v>204.6</v>
      </c>
      <c r="C25" s="157">
        <v>206.4</v>
      </c>
      <c r="D25" s="43">
        <v>204.6</v>
      </c>
      <c r="E25" s="158">
        <v>223.7</v>
      </c>
      <c r="F25" s="157">
        <v>219.7</v>
      </c>
      <c r="G25" s="159">
        <v>217.2</v>
      </c>
      <c r="H25" s="160">
        <v>197.4</v>
      </c>
      <c r="I25" s="161">
        <v>197.7</v>
      </c>
      <c r="J25" s="162">
        <v>208.8</v>
      </c>
      <c r="K25" s="163">
        <v>198.9</v>
      </c>
      <c r="L25" s="161">
        <v>222.5</v>
      </c>
      <c r="M25" s="159">
        <v>216.9</v>
      </c>
      <c r="N25" s="262"/>
      <c r="O25" s="289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90</v>
      </c>
      <c r="Y25" s="239">
        <v>6.4323</v>
      </c>
      <c r="Z25" s="240"/>
      <c r="AA25" s="241"/>
      <c r="AB25" s="242">
        <f t="shared" si="5"/>
        <v>0</v>
      </c>
      <c r="AC25" s="243"/>
      <c r="AL25" s="296">
        <v>38600</v>
      </c>
      <c r="AM25" s="297">
        <v>0.5830324074074075</v>
      </c>
      <c r="AN25" s="298">
        <v>150</v>
      </c>
      <c r="AO25" s="298">
        <v>900</v>
      </c>
      <c r="AP25" s="298">
        <v>-0.001</v>
      </c>
      <c r="AQ25" s="298">
        <v>-0.002</v>
      </c>
      <c r="AR25" s="298">
        <v>900</v>
      </c>
      <c r="AS25" s="298">
        <v>0.023</v>
      </c>
      <c r="AT25" s="298">
        <v>-0.018</v>
      </c>
      <c r="AV25" s="300"/>
      <c r="AW25" s="300"/>
      <c r="AX25" s="300"/>
    </row>
    <row r="26" spans="1:50" ht="12.75">
      <c r="A26" s="155">
        <v>16</v>
      </c>
      <c r="B26" s="156">
        <v>199</v>
      </c>
      <c r="C26" s="157">
        <v>206.2</v>
      </c>
      <c r="D26" s="43">
        <v>202</v>
      </c>
      <c r="E26" s="158">
        <v>221.8</v>
      </c>
      <c r="F26" s="157">
        <v>220.7</v>
      </c>
      <c r="G26" s="159">
        <v>218.8</v>
      </c>
      <c r="H26" s="160">
        <v>209</v>
      </c>
      <c r="I26" s="161">
        <v>203.1</v>
      </c>
      <c r="J26" s="162">
        <v>212.2</v>
      </c>
      <c r="K26" s="163">
        <v>201.1</v>
      </c>
      <c r="L26" s="161">
        <v>222.8</v>
      </c>
      <c r="M26" s="159">
        <v>219.1</v>
      </c>
      <c r="N26" s="262"/>
      <c r="O26" s="289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95</v>
      </c>
      <c r="Y26" s="239">
        <v>6.4323</v>
      </c>
      <c r="Z26" s="240"/>
      <c r="AA26" s="241"/>
      <c r="AB26" s="242">
        <f t="shared" si="5"/>
        <v>-0.0042200000000001125</v>
      </c>
      <c r="AC26" s="243"/>
      <c r="AL26" s="296">
        <v>38600</v>
      </c>
      <c r="AM26" s="297">
        <v>0.5899768518518519</v>
      </c>
      <c r="AN26" s="298">
        <v>160</v>
      </c>
      <c r="AO26" s="298">
        <v>900</v>
      </c>
      <c r="AP26" s="298">
        <v>0</v>
      </c>
      <c r="AQ26" s="298">
        <v>-0.002</v>
      </c>
      <c r="AR26" s="298">
        <v>900</v>
      </c>
      <c r="AS26" s="298">
        <v>-0.006</v>
      </c>
      <c r="AT26" s="298">
        <v>-0.019</v>
      </c>
      <c r="AV26" s="300"/>
      <c r="AW26" s="300"/>
      <c r="AX26" s="300"/>
    </row>
    <row r="27" spans="1:50" ht="12.75">
      <c r="A27" s="155">
        <v>17</v>
      </c>
      <c r="B27" s="156">
        <v>200.5</v>
      </c>
      <c r="C27" s="157">
        <v>206.7</v>
      </c>
      <c r="D27" s="43">
        <v>203.3</v>
      </c>
      <c r="E27" s="158">
        <v>222</v>
      </c>
      <c r="F27" s="157">
        <v>224.2</v>
      </c>
      <c r="G27" s="159">
        <v>209.8</v>
      </c>
      <c r="H27" s="160">
        <v>205.2</v>
      </c>
      <c r="I27" s="161">
        <v>207.2</v>
      </c>
      <c r="J27" s="162">
        <v>207</v>
      </c>
      <c r="K27" s="163">
        <v>202.4</v>
      </c>
      <c r="L27" s="161">
        <v>222</v>
      </c>
      <c r="M27" s="159">
        <v>217.9</v>
      </c>
      <c r="N27" s="262"/>
      <c r="O27" s="289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100</v>
      </c>
      <c r="Y27" s="239">
        <v>6.4534</v>
      </c>
      <c r="Z27" s="240"/>
      <c r="AA27" s="241"/>
      <c r="AB27" s="242">
        <f t="shared" si="5"/>
        <v>0</v>
      </c>
      <c r="AC27" s="243"/>
      <c r="AL27" s="296">
        <v>38600</v>
      </c>
      <c r="AM27" s="297">
        <v>0.5969212962962963</v>
      </c>
      <c r="AN27" s="298">
        <v>170</v>
      </c>
      <c r="AO27" s="298">
        <v>900</v>
      </c>
      <c r="AP27" s="298">
        <v>-0.001</v>
      </c>
      <c r="AQ27" s="298">
        <v>-0.001</v>
      </c>
      <c r="AR27" s="298">
        <v>900</v>
      </c>
      <c r="AS27" s="298">
        <v>0.005</v>
      </c>
      <c r="AT27" s="298">
        <v>-0.026</v>
      </c>
      <c r="AV27" s="300"/>
      <c r="AW27" s="300"/>
      <c r="AX27" s="300"/>
    </row>
    <row r="28" spans="1:50" ht="13.5" thickBot="1">
      <c r="A28" s="155">
        <v>18</v>
      </c>
      <c r="B28" s="156">
        <v>206</v>
      </c>
      <c r="C28" s="157">
        <v>204.5</v>
      </c>
      <c r="D28" s="43">
        <v>209.2</v>
      </c>
      <c r="E28" s="158">
        <v>225.2</v>
      </c>
      <c r="F28" s="157">
        <v>223.4</v>
      </c>
      <c r="G28" s="159">
        <v>211.8</v>
      </c>
      <c r="H28" s="160">
        <v>201.3</v>
      </c>
      <c r="I28" s="161">
        <v>208.9</v>
      </c>
      <c r="J28" s="162">
        <v>209.9</v>
      </c>
      <c r="K28" s="163">
        <v>203.7</v>
      </c>
      <c r="L28" s="161">
        <v>225.1</v>
      </c>
      <c r="M28" s="159">
        <v>220.7</v>
      </c>
      <c r="N28" s="262"/>
      <c r="O28" s="289"/>
      <c r="Q28" s="250">
        <v>0</v>
      </c>
      <c r="R28" s="251">
        <f t="shared" si="0"/>
        <v>0</v>
      </c>
      <c r="S28" s="251">
        <f t="shared" si="1"/>
        <v>0</v>
      </c>
      <c r="T28" s="251">
        <f t="shared" si="2"/>
        <v>0</v>
      </c>
      <c r="U28" s="252">
        <f>FREQUENCY(F$10:F$73,$Q28:$Q29)</f>
        <v>0</v>
      </c>
      <c r="V28" s="253">
        <f t="shared" si="4"/>
        <v>0</v>
      </c>
      <c r="X28" s="238">
        <v>105</v>
      </c>
      <c r="Y28" s="239">
        <v>6.4534</v>
      </c>
      <c r="Z28" s="240"/>
      <c r="AA28" s="241"/>
      <c r="AB28" s="242">
        <f t="shared" si="5"/>
        <v>0.0013600000000000279</v>
      </c>
      <c r="AC28" s="243"/>
      <c r="AL28" s="296">
        <v>38600</v>
      </c>
      <c r="AM28" s="297">
        <v>0.603900462962963</v>
      </c>
      <c r="AN28" s="298">
        <v>180</v>
      </c>
      <c r="AO28" s="298">
        <v>1200</v>
      </c>
      <c r="AP28" s="298">
        <v>-0.004</v>
      </c>
      <c r="AQ28" s="298">
        <v>-0.006</v>
      </c>
      <c r="AR28" s="298">
        <v>1200</v>
      </c>
      <c r="AS28" s="298">
        <v>0.008</v>
      </c>
      <c r="AT28" s="298">
        <v>-0.024</v>
      </c>
      <c r="AV28" s="300"/>
      <c r="AW28" s="300"/>
      <c r="AX28" s="300"/>
    </row>
    <row r="29" spans="1:50" ht="13.5" thickTop="1">
      <c r="A29" s="155">
        <v>19</v>
      </c>
      <c r="B29" s="156">
        <v>201.6</v>
      </c>
      <c r="C29" s="157">
        <v>198.1</v>
      </c>
      <c r="D29" s="43">
        <v>204</v>
      </c>
      <c r="E29" s="158">
        <v>220</v>
      </c>
      <c r="F29" s="157">
        <v>225.6</v>
      </c>
      <c r="G29" s="159">
        <v>216.4</v>
      </c>
      <c r="H29" s="160">
        <v>205.1</v>
      </c>
      <c r="I29" s="161">
        <v>197.9</v>
      </c>
      <c r="J29" s="162">
        <v>207</v>
      </c>
      <c r="K29" s="163">
        <v>202</v>
      </c>
      <c r="L29" s="161">
        <v>230.2</v>
      </c>
      <c r="M29" s="159">
        <v>217.9</v>
      </c>
      <c r="N29" s="262"/>
      <c r="O29" s="289"/>
      <c r="Q29" s="254"/>
      <c r="R29" s="254"/>
      <c r="S29" s="254"/>
      <c r="T29" s="254"/>
      <c r="U29" s="254"/>
      <c r="V29" s="254"/>
      <c r="X29" s="238">
        <v>110</v>
      </c>
      <c r="Y29" s="239">
        <v>6.4466</v>
      </c>
      <c r="Z29" s="240"/>
      <c r="AA29" s="241"/>
      <c r="AB29" s="242">
        <f t="shared" si="5"/>
        <v>0</v>
      </c>
      <c r="AC29" s="243"/>
      <c r="AL29" s="296">
        <v>38600</v>
      </c>
      <c r="AM29" s="297">
        <v>0.6108449074074074</v>
      </c>
      <c r="AN29" s="298">
        <v>190</v>
      </c>
      <c r="AO29" s="298">
        <v>1200</v>
      </c>
      <c r="AP29" s="298">
        <v>-0.003</v>
      </c>
      <c r="AQ29" s="298">
        <v>-0.006</v>
      </c>
      <c r="AR29" s="298">
        <v>1200</v>
      </c>
      <c r="AS29" s="298">
        <v>-0.016</v>
      </c>
      <c r="AT29" s="298">
        <v>-0.037</v>
      </c>
      <c r="AV29" s="300"/>
      <c r="AW29" s="300"/>
      <c r="AX29" s="300"/>
    </row>
    <row r="30" spans="1:50" ht="12.75">
      <c r="A30" s="155">
        <v>20</v>
      </c>
      <c r="B30" s="156">
        <v>203.7</v>
      </c>
      <c r="C30" s="157">
        <v>201.9</v>
      </c>
      <c r="D30" s="43">
        <v>201.6</v>
      </c>
      <c r="E30" s="158">
        <v>224.2</v>
      </c>
      <c r="F30" s="157">
        <v>224.5</v>
      </c>
      <c r="G30" s="159">
        <v>210</v>
      </c>
      <c r="H30" s="160">
        <v>206</v>
      </c>
      <c r="I30" s="161">
        <v>207.4</v>
      </c>
      <c r="J30" s="162">
        <v>207.2</v>
      </c>
      <c r="K30" s="163">
        <v>205.3</v>
      </c>
      <c r="L30" s="161">
        <v>220.2</v>
      </c>
      <c r="M30" s="159">
        <v>218.6</v>
      </c>
      <c r="N30" s="262"/>
      <c r="O30" s="289"/>
      <c r="Q30" s="254"/>
      <c r="R30" s="254"/>
      <c r="S30" s="254"/>
      <c r="T30" s="254"/>
      <c r="U30" s="254"/>
      <c r="V30" s="254"/>
      <c r="X30" s="238">
        <v>115</v>
      </c>
      <c r="Y30" s="239">
        <v>6.4466</v>
      </c>
      <c r="Z30" s="240"/>
      <c r="AA30" s="241"/>
      <c r="AB30" s="242">
        <f t="shared" si="5"/>
        <v>0.00017999999999993577</v>
      </c>
      <c r="AC30" s="243"/>
      <c r="AL30" s="296">
        <v>38600</v>
      </c>
      <c r="AM30" s="297">
        <v>0.6177893518518519</v>
      </c>
      <c r="AN30" s="298">
        <v>200</v>
      </c>
      <c r="AO30" s="298">
        <v>1200</v>
      </c>
      <c r="AP30" s="298">
        <v>-0.003</v>
      </c>
      <c r="AQ30" s="298">
        <v>-0.003</v>
      </c>
      <c r="AR30" s="298">
        <v>1200</v>
      </c>
      <c r="AS30" s="298">
        <v>-0.02</v>
      </c>
      <c r="AT30" s="298">
        <v>-0.019</v>
      </c>
      <c r="AV30" s="300"/>
      <c r="AW30" s="300"/>
      <c r="AX30" s="300"/>
    </row>
    <row r="31" spans="1:46" ht="12.75">
      <c r="A31" s="155">
        <v>21</v>
      </c>
      <c r="B31" s="156">
        <v>199.5</v>
      </c>
      <c r="C31" s="157">
        <v>203.2</v>
      </c>
      <c r="D31" s="43">
        <v>207.8</v>
      </c>
      <c r="E31" s="158">
        <v>225.3</v>
      </c>
      <c r="F31" s="157">
        <v>228.8</v>
      </c>
      <c r="G31" s="159">
        <v>214.8</v>
      </c>
      <c r="H31" s="160">
        <v>205.2</v>
      </c>
      <c r="I31" s="161">
        <v>206.1</v>
      </c>
      <c r="J31" s="162">
        <v>209.9</v>
      </c>
      <c r="K31" s="163">
        <v>201.6</v>
      </c>
      <c r="L31" s="161">
        <v>228</v>
      </c>
      <c r="M31" s="159">
        <v>221.3</v>
      </c>
      <c r="N31" s="262"/>
      <c r="O31" s="289"/>
      <c r="Q31" s="254"/>
      <c r="R31" s="254"/>
      <c r="S31" s="254"/>
      <c r="T31" s="254"/>
      <c r="U31" s="254"/>
      <c r="V31" s="254"/>
      <c r="X31" s="238">
        <v>120</v>
      </c>
      <c r="Y31" s="239">
        <v>6.4457</v>
      </c>
      <c r="Z31" s="240"/>
      <c r="AA31" s="241"/>
      <c r="AB31" s="242">
        <f t="shared" si="5"/>
        <v>0</v>
      </c>
      <c r="AC31" s="243"/>
      <c r="AL31" s="296">
        <v>38600</v>
      </c>
      <c r="AM31" s="297">
        <v>0.6247337962962963</v>
      </c>
      <c r="AN31" s="298">
        <v>210</v>
      </c>
      <c r="AO31" s="298">
        <v>1200</v>
      </c>
      <c r="AP31" s="298">
        <v>-0.002</v>
      </c>
      <c r="AQ31" s="298">
        <v>-0.002</v>
      </c>
      <c r="AR31" s="298">
        <v>1200</v>
      </c>
      <c r="AS31" s="298">
        <v>-0.014</v>
      </c>
      <c r="AT31" s="298">
        <v>0.002</v>
      </c>
    </row>
    <row r="32" spans="1:46" ht="12.75">
      <c r="A32" s="155">
        <v>22</v>
      </c>
      <c r="B32" s="156">
        <v>199.7</v>
      </c>
      <c r="C32" s="157">
        <v>198.7</v>
      </c>
      <c r="D32" s="43">
        <v>208.8</v>
      </c>
      <c r="E32" s="158">
        <v>222.3</v>
      </c>
      <c r="F32" s="157">
        <v>222.2</v>
      </c>
      <c r="G32" s="159">
        <v>213.3</v>
      </c>
      <c r="H32" s="160">
        <v>210.5</v>
      </c>
      <c r="I32" s="161">
        <v>202.2</v>
      </c>
      <c r="J32" s="162">
        <v>212.8</v>
      </c>
      <c r="K32" s="163">
        <v>200.6</v>
      </c>
      <c r="L32" s="161">
        <v>219.8</v>
      </c>
      <c r="M32" s="159">
        <v>218.5</v>
      </c>
      <c r="N32" s="262"/>
      <c r="O32" s="289"/>
      <c r="Q32" s="254"/>
      <c r="R32" s="254"/>
      <c r="S32" s="254"/>
      <c r="T32" s="254"/>
      <c r="U32" s="254"/>
      <c r="V32" s="254"/>
      <c r="X32" s="238">
        <v>125</v>
      </c>
      <c r="Y32" s="239">
        <v>6.4457</v>
      </c>
      <c r="Z32" s="240"/>
      <c r="AA32" s="241"/>
      <c r="AB32" s="242">
        <f t="shared" si="5"/>
        <v>0.002480000000000082</v>
      </c>
      <c r="AC32" s="243"/>
      <c r="AE32" s="255"/>
      <c r="AL32" s="296">
        <v>38600</v>
      </c>
      <c r="AM32" s="297">
        <v>0.6316782407407407</v>
      </c>
      <c r="AN32" s="298">
        <v>220</v>
      </c>
      <c r="AO32" s="298">
        <v>1200</v>
      </c>
      <c r="AP32" s="298">
        <v>-0.003</v>
      </c>
      <c r="AQ32" s="298">
        <v>0</v>
      </c>
      <c r="AR32" s="298">
        <v>1200</v>
      </c>
      <c r="AS32" s="298">
        <v>0</v>
      </c>
      <c r="AT32" s="298">
        <v>-0.003</v>
      </c>
    </row>
    <row r="33" spans="1:46" ht="12.75">
      <c r="A33" s="155">
        <v>23</v>
      </c>
      <c r="B33" s="156">
        <v>202.8</v>
      </c>
      <c r="C33" s="157">
        <v>199.6</v>
      </c>
      <c r="D33" s="43">
        <v>199.9</v>
      </c>
      <c r="E33" s="158">
        <v>226.2</v>
      </c>
      <c r="F33" s="157">
        <v>223.4</v>
      </c>
      <c r="G33" s="159">
        <v>216.9</v>
      </c>
      <c r="H33" s="160">
        <v>207.9</v>
      </c>
      <c r="I33" s="161">
        <v>204.3</v>
      </c>
      <c r="J33" s="162">
        <v>206.1</v>
      </c>
      <c r="K33" s="163">
        <v>202.9</v>
      </c>
      <c r="L33" s="161">
        <v>224.8</v>
      </c>
      <c r="M33" s="159">
        <v>226.3</v>
      </c>
      <c r="N33" s="262"/>
      <c r="O33" s="289"/>
      <c r="Q33" s="254"/>
      <c r="R33" s="254"/>
      <c r="S33" s="254"/>
      <c r="T33" s="254"/>
      <c r="U33" s="254"/>
      <c r="V33" s="254"/>
      <c r="X33" s="238">
        <v>130</v>
      </c>
      <c r="Y33" s="239">
        <v>6.4333</v>
      </c>
      <c r="Z33" s="240"/>
      <c r="AA33" s="241"/>
      <c r="AB33" s="242">
        <f t="shared" si="5"/>
        <v>0</v>
      </c>
      <c r="AC33" s="243"/>
      <c r="AL33" s="296">
        <v>38600</v>
      </c>
      <c r="AM33" s="297">
        <v>0.6386342592592592</v>
      </c>
      <c r="AN33" s="298">
        <v>230</v>
      </c>
      <c r="AO33" s="298">
        <v>1200</v>
      </c>
      <c r="AP33" s="298">
        <v>-0.003</v>
      </c>
      <c r="AQ33" s="298">
        <v>-0.002</v>
      </c>
      <c r="AR33" s="298">
        <v>1200</v>
      </c>
      <c r="AS33" s="298">
        <v>-0.007</v>
      </c>
      <c r="AT33" s="298">
        <v>-0.019</v>
      </c>
    </row>
    <row r="34" spans="1:46" ht="12.75">
      <c r="A34" s="155">
        <v>24</v>
      </c>
      <c r="B34" s="156">
        <v>205.4</v>
      </c>
      <c r="C34" s="157">
        <v>206.3</v>
      </c>
      <c r="D34" s="43">
        <v>203</v>
      </c>
      <c r="E34" s="158">
        <v>220.7</v>
      </c>
      <c r="F34" s="157">
        <v>219.3</v>
      </c>
      <c r="G34" s="159">
        <v>219.7</v>
      </c>
      <c r="H34" s="160">
        <v>205.9</v>
      </c>
      <c r="I34" s="161">
        <v>206.8</v>
      </c>
      <c r="J34" s="162">
        <v>208.4</v>
      </c>
      <c r="K34" s="163">
        <v>202.3</v>
      </c>
      <c r="L34" s="161">
        <v>219.7</v>
      </c>
      <c r="M34" s="159">
        <v>218.2</v>
      </c>
      <c r="N34" s="262"/>
      <c r="O34" s="289"/>
      <c r="Q34" s="254"/>
      <c r="R34" s="254"/>
      <c r="S34" s="254"/>
      <c r="T34" s="254"/>
      <c r="U34" s="254"/>
      <c r="V34" s="254"/>
      <c r="X34" s="238">
        <v>135</v>
      </c>
      <c r="Y34" s="239">
        <v>6.4333</v>
      </c>
      <c r="Z34" s="240"/>
      <c r="AA34" s="241"/>
      <c r="AB34" s="242">
        <f t="shared" si="5"/>
        <v>-0.0031599999999999185</v>
      </c>
      <c r="AC34" s="243"/>
      <c r="AL34" s="296">
        <v>38600</v>
      </c>
      <c r="AM34" s="297">
        <v>0.6455671296296296</v>
      </c>
      <c r="AN34" s="298">
        <v>240</v>
      </c>
      <c r="AO34" s="298">
        <v>1200</v>
      </c>
      <c r="AP34" s="298">
        <v>-0.001</v>
      </c>
      <c r="AQ34" s="298">
        <v>0</v>
      </c>
      <c r="AR34" s="298">
        <v>1200</v>
      </c>
      <c r="AS34" s="298">
        <v>-0.015</v>
      </c>
      <c r="AT34" s="298">
        <v>-0.006</v>
      </c>
    </row>
    <row r="35" spans="1:46" ht="12.75">
      <c r="A35" s="155">
        <v>25</v>
      </c>
      <c r="B35" s="156">
        <v>199.1</v>
      </c>
      <c r="C35" s="157">
        <v>204.9</v>
      </c>
      <c r="D35" s="43">
        <v>202.3</v>
      </c>
      <c r="E35" s="158">
        <v>224.8</v>
      </c>
      <c r="F35" s="157">
        <v>220.2</v>
      </c>
      <c r="G35" s="159">
        <v>217.5</v>
      </c>
      <c r="H35" s="160">
        <v>200.7</v>
      </c>
      <c r="I35" s="161">
        <v>201</v>
      </c>
      <c r="J35" s="162">
        <v>207.3</v>
      </c>
      <c r="K35" s="163">
        <v>198.3</v>
      </c>
      <c r="L35" s="161">
        <v>224</v>
      </c>
      <c r="M35" s="159">
        <v>216.5</v>
      </c>
      <c r="N35" s="262"/>
      <c r="O35" s="289"/>
      <c r="Q35" s="254"/>
      <c r="R35" s="254"/>
      <c r="S35" s="254"/>
      <c r="T35" s="254"/>
      <c r="U35" s="254"/>
      <c r="V35" s="254"/>
      <c r="X35" s="238">
        <v>140</v>
      </c>
      <c r="Y35" s="239">
        <v>6.4491</v>
      </c>
      <c r="Z35" s="240"/>
      <c r="AA35" s="241"/>
      <c r="AB35" s="242">
        <f t="shared" si="5"/>
        <v>0</v>
      </c>
      <c r="AC35" s="243"/>
      <c r="AL35" s="296">
        <v>38600</v>
      </c>
      <c r="AM35" s="297">
        <v>0.6525231481481482</v>
      </c>
      <c r="AN35" s="298">
        <v>250</v>
      </c>
      <c r="AO35" s="298">
        <v>1200</v>
      </c>
      <c r="AP35" s="298">
        <v>-0.003</v>
      </c>
      <c r="AQ35" s="298">
        <v>0</v>
      </c>
      <c r="AR35" s="298">
        <v>1200</v>
      </c>
      <c r="AS35" s="298">
        <v>-0.012</v>
      </c>
      <c r="AT35" s="298">
        <v>-0.005</v>
      </c>
    </row>
    <row r="36" spans="1:46" ht="12.75">
      <c r="A36" s="155">
        <v>26</v>
      </c>
      <c r="B36" s="156">
        <v>204</v>
      </c>
      <c r="C36" s="157">
        <v>199.7</v>
      </c>
      <c r="D36" s="43">
        <v>205.2</v>
      </c>
      <c r="E36" s="158">
        <v>222.6</v>
      </c>
      <c r="F36" s="157">
        <v>223.3</v>
      </c>
      <c r="G36" s="159">
        <v>215.7</v>
      </c>
      <c r="H36" s="160">
        <v>200.8</v>
      </c>
      <c r="I36" s="161">
        <v>201.7</v>
      </c>
      <c r="J36" s="162">
        <v>207.3</v>
      </c>
      <c r="K36" s="163">
        <v>196.2</v>
      </c>
      <c r="L36" s="161">
        <v>224</v>
      </c>
      <c r="M36" s="159">
        <v>221.8</v>
      </c>
      <c r="N36" s="262"/>
      <c r="O36" s="289"/>
      <c r="Q36" s="254"/>
      <c r="R36" s="254"/>
      <c r="S36" s="254"/>
      <c r="T36" s="254"/>
      <c r="U36" s="254"/>
      <c r="V36" s="254"/>
      <c r="X36" s="238">
        <v>145</v>
      </c>
      <c r="Y36" s="239">
        <v>6.4491</v>
      </c>
      <c r="Z36" s="240"/>
      <c r="AA36" s="241"/>
      <c r="AB36" s="242">
        <f t="shared" si="5"/>
        <v>0.0015799999999998704</v>
      </c>
      <c r="AC36" s="243"/>
      <c r="AL36" s="296">
        <v>38600</v>
      </c>
      <c r="AM36" s="297">
        <v>0.6594675925925926</v>
      </c>
      <c r="AN36" s="298">
        <v>260</v>
      </c>
      <c r="AO36" s="298">
        <v>1200</v>
      </c>
      <c r="AP36" s="298">
        <v>-0.003</v>
      </c>
      <c r="AQ36" s="298">
        <v>-0.001</v>
      </c>
      <c r="AR36" s="298">
        <v>1200</v>
      </c>
      <c r="AS36" s="298">
        <v>-0.007</v>
      </c>
      <c r="AT36" s="298">
        <v>-0.001</v>
      </c>
    </row>
    <row r="37" spans="1:46" ht="12.75">
      <c r="A37" s="155">
        <v>27</v>
      </c>
      <c r="B37" s="156">
        <v>207.3</v>
      </c>
      <c r="C37" s="157">
        <v>199.8</v>
      </c>
      <c r="D37" s="43">
        <v>211.1</v>
      </c>
      <c r="E37" s="158">
        <v>226.1</v>
      </c>
      <c r="F37" s="157">
        <v>224</v>
      </c>
      <c r="G37" s="159">
        <v>217.7</v>
      </c>
      <c r="H37" s="160">
        <v>208.5</v>
      </c>
      <c r="I37" s="161">
        <v>209.1</v>
      </c>
      <c r="J37" s="162">
        <v>208.9</v>
      </c>
      <c r="K37" s="163">
        <v>199</v>
      </c>
      <c r="L37" s="161">
        <v>224.5</v>
      </c>
      <c r="M37" s="159">
        <v>215.3</v>
      </c>
      <c r="N37" s="262"/>
      <c r="O37" s="289"/>
      <c r="Q37" s="254"/>
      <c r="R37" s="254"/>
      <c r="S37" s="254"/>
      <c r="T37" s="254"/>
      <c r="U37" s="254"/>
      <c r="V37" s="254"/>
      <c r="X37" s="238">
        <v>150</v>
      </c>
      <c r="Y37" s="239">
        <v>6.4412</v>
      </c>
      <c r="Z37" s="240"/>
      <c r="AA37" s="241"/>
      <c r="AB37" s="242">
        <f t="shared" si="5"/>
        <v>0</v>
      </c>
      <c r="AC37" s="243"/>
      <c r="AL37" s="296">
        <v>38600</v>
      </c>
      <c r="AM37" s="297">
        <v>0.6664120370370371</v>
      </c>
      <c r="AN37" s="298">
        <v>270</v>
      </c>
      <c r="AO37" s="298">
        <v>1200</v>
      </c>
      <c r="AP37" s="298">
        <v>-0.004</v>
      </c>
      <c r="AQ37" s="298">
        <v>-0.003</v>
      </c>
      <c r="AR37" s="298">
        <v>1200</v>
      </c>
      <c r="AS37" s="298">
        <v>-0.001</v>
      </c>
      <c r="AT37" s="298">
        <v>-0.006</v>
      </c>
    </row>
    <row r="38" spans="1:46" ht="12.75">
      <c r="A38" s="155">
        <v>28</v>
      </c>
      <c r="B38" s="156">
        <v>198</v>
      </c>
      <c r="C38" s="157">
        <v>206.9</v>
      </c>
      <c r="D38" s="43">
        <v>203.6</v>
      </c>
      <c r="E38" s="158">
        <v>222.6</v>
      </c>
      <c r="F38" s="157">
        <v>221.2</v>
      </c>
      <c r="G38" s="159">
        <v>215.1</v>
      </c>
      <c r="H38" s="160">
        <v>208.5</v>
      </c>
      <c r="I38" s="161">
        <v>203.8</v>
      </c>
      <c r="J38" s="162">
        <v>209.1</v>
      </c>
      <c r="K38" s="163">
        <v>201.3</v>
      </c>
      <c r="L38" s="161">
        <v>219.7</v>
      </c>
      <c r="M38" s="159">
        <v>220.9</v>
      </c>
      <c r="N38" s="262"/>
      <c r="O38" s="289"/>
      <c r="Q38" s="254"/>
      <c r="R38" s="254"/>
      <c r="S38" s="254"/>
      <c r="T38" s="254"/>
      <c r="U38" s="254"/>
      <c r="V38" s="254"/>
      <c r="X38" s="238">
        <v>155</v>
      </c>
      <c r="Y38" s="256">
        <v>6.4412</v>
      </c>
      <c r="Z38" s="240"/>
      <c r="AA38" s="241"/>
      <c r="AB38" s="242">
        <f t="shared" si="5"/>
        <v>0.0033599999999999854</v>
      </c>
      <c r="AC38" s="243"/>
      <c r="AL38" s="296">
        <v>38600</v>
      </c>
      <c r="AM38" s="297">
        <v>0.6732870370370371</v>
      </c>
      <c r="AN38" s="298">
        <v>280</v>
      </c>
      <c r="AO38" s="298">
        <v>1400</v>
      </c>
      <c r="AP38" s="298">
        <v>-0.004</v>
      </c>
      <c r="AQ38" s="298">
        <v>-0.002</v>
      </c>
      <c r="AR38" s="298">
        <v>1400</v>
      </c>
      <c r="AS38" s="298">
        <v>-0.025</v>
      </c>
      <c r="AT38" s="298">
        <v>0</v>
      </c>
    </row>
    <row r="39" spans="1:46" ht="12.75">
      <c r="A39" s="155">
        <v>29</v>
      </c>
      <c r="B39" s="156">
        <v>203.4</v>
      </c>
      <c r="C39" s="157">
        <v>207.6</v>
      </c>
      <c r="D39" s="43">
        <v>203.7</v>
      </c>
      <c r="E39" s="158">
        <v>224.5</v>
      </c>
      <c r="F39" s="157">
        <v>228.3</v>
      </c>
      <c r="G39" s="159">
        <v>222.3</v>
      </c>
      <c r="H39" s="160">
        <v>205</v>
      </c>
      <c r="I39" s="161">
        <v>196</v>
      </c>
      <c r="J39" s="162">
        <v>200.6</v>
      </c>
      <c r="K39" s="163">
        <v>196.2</v>
      </c>
      <c r="L39" s="161">
        <v>223.2</v>
      </c>
      <c r="M39" s="159">
        <v>219.1</v>
      </c>
      <c r="N39" s="262"/>
      <c r="O39" s="289"/>
      <c r="Q39" s="254"/>
      <c r="R39" s="254"/>
      <c r="S39" s="254"/>
      <c r="T39" s="254"/>
      <c r="U39" s="254"/>
      <c r="V39" s="254"/>
      <c r="X39" s="238">
        <v>160</v>
      </c>
      <c r="Y39" s="256">
        <v>6.4244</v>
      </c>
      <c r="Z39" s="240"/>
      <c r="AA39" s="241"/>
      <c r="AB39" s="242">
        <f t="shared" si="5"/>
        <v>0</v>
      </c>
      <c r="AC39" s="243"/>
      <c r="AL39" s="296">
        <v>38600</v>
      </c>
      <c r="AM39" s="297">
        <v>0.6802314814814815</v>
      </c>
      <c r="AN39" s="298">
        <v>290</v>
      </c>
      <c r="AO39" s="298">
        <v>1400</v>
      </c>
      <c r="AP39" s="298">
        <v>-0.005</v>
      </c>
      <c r="AQ39" s="298">
        <v>-0.003</v>
      </c>
      <c r="AR39" s="298">
        <v>1400</v>
      </c>
      <c r="AS39" s="298">
        <v>-0.001</v>
      </c>
      <c r="AT39" s="298">
        <v>-0.04</v>
      </c>
    </row>
    <row r="40" spans="1:46" ht="12.75">
      <c r="A40" s="155">
        <v>30</v>
      </c>
      <c r="B40" s="156">
        <v>197.7</v>
      </c>
      <c r="C40" s="157">
        <v>203</v>
      </c>
      <c r="D40" s="43">
        <v>203.1</v>
      </c>
      <c r="E40" s="158">
        <v>224.2</v>
      </c>
      <c r="F40" s="157">
        <v>223.7</v>
      </c>
      <c r="G40" s="159">
        <v>214.9</v>
      </c>
      <c r="H40" s="160">
        <v>200.5</v>
      </c>
      <c r="I40" s="161">
        <v>202.6</v>
      </c>
      <c r="J40" s="162">
        <v>210.1</v>
      </c>
      <c r="K40" s="163">
        <v>196.6</v>
      </c>
      <c r="L40" s="161">
        <v>224.3</v>
      </c>
      <c r="M40" s="159">
        <v>218.9</v>
      </c>
      <c r="N40" s="262"/>
      <c r="O40" s="289"/>
      <c r="Q40" s="254"/>
      <c r="R40" s="254"/>
      <c r="S40" s="254"/>
      <c r="T40" s="254"/>
      <c r="U40" s="254"/>
      <c r="V40" s="254"/>
      <c r="X40" s="238">
        <v>165</v>
      </c>
      <c r="Y40" s="256">
        <v>6.4244</v>
      </c>
      <c r="Z40" s="240"/>
      <c r="AA40" s="241"/>
      <c r="AB40" s="242">
        <f t="shared" si="5"/>
        <v>-0.004379999999999917</v>
      </c>
      <c r="AC40" s="243"/>
      <c r="AL40" s="296">
        <v>38600</v>
      </c>
      <c r="AM40" s="297">
        <v>0.6871759259259259</v>
      </c>
      <c r="AN40" s="298">
        <v>300</v>
      </c>
      <c r="AO40" s="298">
        <v>1400</v>
      </c>
      <c r="AP40" s="298">
        <v>-0.002</v>
      </c>
      <c r="AQ40" s="298">
        <v>-0.001</v>
      </c>
      <c r="AR40" s="298">
        <v>1400</v>
      </c>
      <c r="AS40" s="298">
        <v>-0.032</v>
      </c>
      <c r="AT40" s="298">
        <v>-0.01</v>
      </c>
    </row>
    <row r="41" spans="1:46" ht="12.75">
      <c r="A41" s="155">
        <v>31</v>
      </c>
      <c r="B41" s="156">
        <v>202.3</v>
      </c>
      <c r="C41" s="157">
        <v>198.7</v>
      </c>
      <c r="D41" s="43">
        <v>206.1</v>
      </c>
      <c r="E41" s="158">
        <v>228.9</v>
      </c>
      <c r="F41" s="157">
        <v>225.7</v>
      </c>
      <c r="G41" s="159">
        <v>218.3</v>
      </c>
      <c r="H41" s="160">
        <v>204.8</v>
      </c>
      <c r="I41" s="161">
        <v>200.4</v>
      </c>
      <c r="J41" s="162">
        <v>210.2</v>
      </c>
      <c r="K41" s="163">
        <v>205.8</v>
      </c>
      <c r="L41" s="161">
        <v>228.5</v>
      </c>
      <c r="M41" s="159">
        <v>223.7</v>
      </c>
      <c r="N41" s="262"/>
      <c r="O41" s="289"/>
      <c r="Q41" s="254"/>
      <c r="R41" s="254"/>
      <c r="S41" s="254"/>
      <c r="T41" s="254"/>
      <c r="U41" s="254"/>
      <c r="V41" s="254"/>
      <c r="X41" s="238">
        <v>170</v>
      </c>
      <c r="Y41" s="256">
        <v>6.4463</v>
      </c>
      <c r="Z41" s="240"/>
      <c r="AA41" s="241"/>
      <c r="AB41" s="242">
        <f t="shared" si="5"/>
        <v>0</v>
      </c>
      <c r="AC41" s="243"/>
      <c r="AL41" s="296">
        <v>38600</v>
      </c>
      <c r="AM41" s="297">
        <v>0.6941203703703703</v>
      </c>
      <c r="AN41" s="298">
        <v>310</v>
      </c>
      <c r="AO41" s="298">
        <v>1400</v>
      </c>
      <c r="AP41" s="298">
        <v>-0.005</v>
      </c>
      <c r="AQ41" s="298">
        <v>-0.001</v>
      </c>
      <c r="AR41" s="298">
        <v>1400</v>
      </c>
      <c r="AS41" s="298">
        <v>-0.026</v>
      </c>
      <c r="AT41" s="298">
        <v>-0.038</v>
      </c>
    </row>
    <row r="42" spans="1:46" ht="12.75">
      <c r="A42" s="155">
        <v>32</v>
      </c>
      <c r="B42" s="156">
        <v>207.2</v>
      </c>
      <c r="C42" s="157">
        <v>206.5</v>
      </c>
      <c r="D42" s="43">
        <v>207.2</v>
      </c>
      <c r="E42" s="158">
        <v>233.3</v>
      </c>
      <c r="F42" s="157">
        <v>226</v>
      </c>
      <c r="G42" s="159">
        <v>214.7</v>
      </c>
      <c r="H42" s="160">
        <v>208.7</v>
      </c>
      <c r="I42" s="161">
        <v>209.7</v>
      </c>
      <c r="J42" s="162">
        <v>212.9</v>
      </c>
      <c r="K42" s="163">
        <v>204</v>
      </c>
      <c r="L42" s="161">
        <v>228</v>
      </c>
      <c r="M42" s="159">
        <v>223.4</v>
      </c>
      <c r="N42" s="262"/>
      <c r="O42" s="289"/>
      <c r="Q42" s="254"/>
      <c r="R42" s="254"/>
      <c r="S42" s="254"/>
      <c r="T42" s="254"/>
      <c r="U42" s="254"/>
      <c r="V42" s="254"/>
      <c r="X42" s="238">
        <v>175</v>
      </c>
      <c r="Y42" s="256">
        <v>6.4463</v>
      </c>
      <c r="Z42" s="240"/>
      <c r="AA42" s="241"/>
      <c r="AB42" s="242">
        <f t="shared" si="5"/>
        <v>0.0012000000000000454</v>
      </c>
      <c r="AC42" s="243"/>
      <c r="AL42" s="296">
        <v>38600</v>
      </c>
      <c r="AM42" s="297">
        <v>0.7010648148148149</v>
      </c>
      <c r="AN42" s="298">
        <v>320</v>
      </c>
      <c r="AO42" s="298">
        <v>1400</v>
      </c>
      <c r="AP42" s="298">
        <v>-0.005</v>
      </c>
      <c r="AQ42" s="298">
        <v>-0.001</v>
      </c>
      <c r="AR42" s="298">
        <v>1400</v>
      </c>
      <c r="AS42" s="298">
        <v>-0.009</v>
      </c>
      <c r="AT42" s="298">
        <v>-0.016</v>
      </c>
    </row>
    <row r="43" spans="1:46" ht="12.75">
      <c r="A43" s="155">
        <v>33</v>
      </c>
      <c r="B43" s="156">
        <v>206.2</v>
      </c>
      <c r="C43" s="157">
        <v>210.4</v>
      </c>
      <c r="D43" s="43">
        <v>209.1</v>
      </c>
      <c r="E43" s="158">
        <v>230.4</v>
      </c>
      <c r="F43" s="157">
        <v>229.1</v>
      </c>
      <c r="G43" s="159">
        <v>220.6</v>
      </c>
      <c r="H43" s="160">
        <v>208.2</v>
      </c>
      <c r="I43" s="161">
        <v>207.1</v>
      </c>
      <c r="J43" s="162">
        <v>211.3</v>
      </c>
      <c r="K43" s="163">
        <v>205.5</v>
      </c>
      <c r="L43" s="161">
        <v>230.1</v>
      </c>
      <c r="M43" s="159">
        <v>222.5</v>
      </c>
      <c r="N43" s="262"/>
      <c r="O43" s="289"/>
      <c r="Q43" s="254"/>
      <c r="R43" s="254"/>
      <c r="S43" s="254"/>
      <c r="T43" s="254"/>
      <c r="U43" s="254"/>
      <c r="V43" s="254"/>
      <c r="X43" s="238">
        <v>180</v>
      </c>
      <c r="Y43" s="256">
        <v>6.4403</v>
      </c>
      <c r="Z43" s="240"/>
      <c r="AA43" s="241"/>
      <c r="AB43" s="242">
        <f t="shared" si="5"/>
        <v>0</v>
      </c>
      <c r="AC43" s="243"/>
      <c r="AL43" s="296">
        <v>38600</v>
      </c>
      <c r="AM43" s="297">
        <v>0.7080092592592592</v>
      </c>
      <c r="AN43" s="298">
        <v>330</v>
      </c>
      <c r="AO43" s="298">
        <v>1400</v>
      </c>
      <c r="AP43" s="298">
        <v>-0.003</v>
      </c>
      <c r="AQ43" s="298">
        <v>-0.002</v>
      </c>
      <c r="AR43" s="298">
        <v>1400</v>
      </c>
      <c r="AS43" s="298">
        <v>0.021</v>
      </c>
      <c r="AT43" s="298">
        <v>-0.046</v>
      </c>
    </row>
    <row r="44" spans="1:46" ht="12.75">
      <c r="A44" s="155">
        <v>34</v>
      </c>
      <c r="B44" s="156">
        <v>203.6</v>
      </c>
      <c r="C44" s="164">
        <v>206.8</v>
      </c>
      <c r="D44" s="71">
        <v>209.8</v>
      </c>
      <c r="E44" s="165">
        <v>231.1</v>
      </c>
      <c r="F44" s="164">
        <v>226.6</v>
      </c>
      <c r="G44" s="166">
        <v>221</v>
      </c>
      <c r="H44" s="160">
        <v>207.1</v>
      </c>
      <c r="I44" s="161">
        <v>207.3</v>
      </c>
      <c r="J44" s="162">
        <v>211.8</v>
      </c>
      <c r="K44" s="163">
        <v>204.1</v>
      </c>
      <c r="L44" s="161">
        <v>227.3</v>
      </c>
      <c r="M44" s="159">
        <v>228.6</v>
      </c>
      <c r="N44" s="262"/>
      <c r="O44" s="289"/>
      <c r="Q44" s="254"/>
      <c r="R44" s="254"/>
      <c r="S44" s="254"/>
      <c r="T44" s="254"/>
      <c r="U44" s="254"/>
      <c r="V44" s="254"/>
      <c r="X44" s="238">
        <v>185</v>
      </c>
      <c r="Y44" s="256">
        <v>6.4403</v>
      </c>
      <c r="Z44" s="240"/>
      <c r="AA44" s="241"/>
      <c r="AB44" s="242">
        <f t="shared" si="5"/>
        <v>-0.0009800000000000253</v>
      </c>
      <c r="AC44" s="243"/>
      <c r="AL44" s="296">
        <v>38600</v>
      </c>
      <c r="AM44" s="297">
        <v>0.7149537037037037</v>
      </c>
      <c r="AN44" s="298">
        <v>340</v>
      </c>
      <c r="AO44" s="298">
        <v>1400</v>
      </c>
      <c r="AP44" s="298">
        <v>-0.002</v>
      </c>
      <c r="AQ44" s="298">
        <v>-0.002</v>
      </c>
      <c r="AR44" s="298">
        <v>1400</v>
      </c>
      <c r="AS44" s="298">
        <v>0.021</v>
      </c>
      <c r="AT44" s="298">
        <v>0.011</v>
      </c>
    </row>
    <row r="45" spans="1:46" ht="12.75">
      <c r="A45" s="155">
        <v>35</v>
      </c>
      <c r="B45" s="156">
        <v>204.9</v>
      </c>
      <c r="C45" s="157">
        <v>204.2</v>
      </c>
      <c r="D45" s="43">
        <v>209.2</v>
      </c>
      <c r="E45" s="158">
        <v>232.9</v>
      </c>
      <c r="F45" s="157">
        <v>225.7</v>
      </c>
      <c r="G45" s="159">
        <v>225.9</v>
      </c>
      <c r="H45" s="160">
        <v>207.3</v>
      </c>
      <c r="I45" s="161">
        <v>200.3</v>
      </c>
      <c r="J45" s="162">
        <v>206</v>
      </c>
      <c r="K45" s="163">
        <v>200.6</v>
      </c>
      <c r="L45" s="161">
        <v>231.8</v>
      </c>
      <c r="M45" s="159">
        <v>220.7</v>
      </c>
      <c r="N45" s="262"/>
      <c r="O45" s="289"/>
      <c r="Q45" s="254"/>
      <c r="R45" s="254"/>
      <c r="S45" s="254"/>
      <c r="T45" s="254"/>
      <c r="U45" s="254"/>
      <c r="V45" s="254"/>
      <c r="X45" s="238">
        <v>190</v>
      </c>
      <c r="Y45" s="256">
        <v>6.4452</v>
      </c>
      <c r="Z45" s="240"/>
      <c r="AA45" s="241"/>
      <c r="AB45" s="242">
        <f t="shared" si="5"/>
        <v>0</v>
      </c>
      <c r="AC45" s="243"/>
      <c r="AL45" s="296">
        <v>38600</v>
      </c>
      <c r="AM45" s="297">
        <v>0.7218981481481482</v>
      </c>
      <c r="AN45" s="298">
        <v>350</v>
      </c>
      <c r="AO45" s="298">
        <v>1400</v>
      </c>
      <c r="AP45" s="298">
        <v>-0.004</v>
      </c>
      <c r="AQ45" s="298">
        <v>-0.001</v>
      </c>
      <c r="AR45" s="298">
        <v>1400</v>
      </c>
      <c r="AS45" s="298">
        <v>0.007</v>
      </c>
      <c r="AT45" s="298">
        <v>-0.021</v>
      </c>
    </row>
    <row r="46" spans="1:46" ht="12.75">
      <c r="A46" s="155">
        <v>36</v>
      </c>
      <c r="B46" s="156">
        <v>207.3</v>
      </c>
      <c r="C46" s="157">
        <v>209.1</v>
      </c>
      <c r="D46" s="43">
        <v>208.6</v>
      </c>
      <c r="E46" s="158">
        <v>235.9</v>
      </c>
      <c r="F46" s="157">
        <v>228.1</v>
      </c>
      <c r="G46" s="159">
        <v>227.5</v>
      </c>
      <c r="H46" s="160">
        <v>209.7</v>
      </c>
      <c r="I46" s="161">
        <v>209.5</v>
      </c>
      <c r="J46" s="162">
        <v>213</v>
      </c>
      <c r="K46" s="163">
        <v>206.9</v>
      </c>
      <c r="L46" s="161">
        <v>227.1</v>
      </c>
      <c r="M46" s="159">
        <v>229.1</v>
      </c>
      <c r="N46" s="262"/>
      <c r="O46" s="289"/>
      <c r="Q46" s="254"/>
      <c r="R46" s="254"/>
      <c r="S46" s="254"/>
      <c r="T46" s="254"/>
      <c r="U46" s="254"/>
      <c r="V46" s="254"/>
      <c r="X46" s="238">
        <v>195</v>
      </c>
      <c r="Y46" s="256">
        <v>6.4452</v>
      </c>
      <c r="Z46" s="240"/>
      <c r="AA46" s="241"/>
      <c r="AB46" s="242">
        <f t="shared" si="5"/>
        <v>0.0022199999999999776</v>
      </c>
      <c r="AC46" s="243"/>
      <c r="AL46" s="296">
        <v>38600</v>
      </c>
      <c r="AM46" s="297">
        <v>0.7288425925925925</v>
      </c>
      <c r="AN46" s="298">
        <v>360</v>
      </c>
      <c r="AO46" s="298">
        <v>1400</v>
      </c>
      <c r="AP46" s="298">
        <v>-0.002</v>
      </c>
      <c r="AQ46" s="298">
        <v>-0.001</v>
      </c>
      <c r="AR46" s="298">
        <v>1400</v>
      </c>
      <c r="AS46" s="298">
        <v>0.019</v>
      </c>
      <c r="AT46" s="298">
        <v>-0.012</v>
      </c>
    </row>
    <row r="47" spans="1:46" ht="12.75">
      <c r="A47" s="155">
        <v>37</v>
      </c>
      <c r="B47" s="156">
        <v>206.6</v>
      </c>
      <c r="C47" s="157">
        <v>205.8</v>
      </c>
      <c r="D47" s="43">
        <v>203.5</v>
      </c>
      <c r="E47" s="158">
        <v>232.1</v>
      </c>
      <c r="F47" s="157">
        <v>222.6</v>
      </c>
      <c r="G47" s="159">
        <v>216.1</v>
      </c>
      <c r="H47" s="160">
        <v>201.4</v>
      </c>
      <c r="I47" s="161">
        <v>209.1</v>
      </c>
      <c r="J47" s="162">
        <v>207.2</v>
      </c>
      <c r="K47" s="163">
        <v>203.6</v>
      </c>
      <c r="L47" s="161">
        <v>223.5</v>
      </c>
      <c r="M47" s="159">
        <v>219.3</v>
      </c>
      <c r="N47" s="262"/>
      <c r="O47" s="289"/>
      <c r="Q47" s="254"/>
      <c r="R47" s="254"/>
      <c r="S47" s="254"/>
      <c r="T47" s="254"/>
      <c r="U47" s="254"/>
      <c r="V47" s="254"/>
      <c r="X47" s="238">
        <v>200</v>
      </c>
      <c r="Y47" s="256">
        <v>6.4341</v>
      </c>
      <c r="Z47" s="240"/>
      <c r="AA47" s="241"/>
      <c r="AB47" s="242">
        <f t="shared" si="5"/>
        <v>0</v>
      </c>
      <c r="AC47" s="243"/>
      <c r="AL47" s="296">
        <v>38600</v>
      </c>
      <c r="AM47" s="297">
        <v>0.7357870370370371</v>
      </c>
      <c r="AN47" s="298">
        <v>370</v>
      </c>
      <c r="AO47" s="298">
        <v>1400</v>
      </c>
      <c r="AP47" s="298">
        <v>-0.003</v>
      </c>
      <c r="AQ47" s="298">
        <v>-0.004</v>
      </c>
      <c r="AR47" s="298">
        <v>1400</v>
      </c>
      <c r="AS47" s="298">
        <v>-0.006</v>
      </c>
      <c r="AT47" s="298">
        <v>0.017</v>
      </c>
    </row>
    <row r="48" spans="1:46" ht="12.75">
      <c r="A48" s="155">
        <v>38</v>
      </c>
      <c r="B48" s="156">
        <v>204.7</v>
      </c>
      <c r="C48" s="157">
        <v>206.8</v>
      </c>
      <c r="D48" s="43">
        <v>207.8</v>
      </c>
      <c r="E48" s="158">
        <v>235.8</v>
      </c>
      <c r="F48" s="157">
        <v>228.6</v>
      </c>
      <c r="G48" s="159">
        <v>223.1</v>
      </c>
      <c r="H48" s="160">
        <v>207.9</v>
      </c>
      <c r="I48" s="161">
        <v>205.5</v>
      </c>
      <c r="J48" s="162">
        <v>212.6</v>
      </c>
      <c r="K48" s="163">
        <v>204.2</v>
      </c>
      <c r="L48" s="161">
        <v>225.6</v>
      </c>
      <c r="M48" s="159">
        <v>226.7</v>
      </c>
      <c r="N48" s="262"/>
      <c r="O48" s="289"/>
      <c r="Q48" s="254"/>
      <c r="R48" s="254"/>
      <c r="S48" s="254"/>
      <c r="T48" s="254"/>
      <c r="U48" s="254"/>
      <c r="V48" s="254"/>
      <c r="X48" s="238">
        <v>205</v>
      </c>
      <c r="Y48" s="256">
        <v>6.4341</v>
      </c>
      <c r="Z48" s="240"/>
      <c r="AA48" s="241"/>
      <c r="AB48" s="242">
        <f t="shared" si="5"/>
        <v>-7.999999999999118E-05</v>
      </c>
      <c r="AC48" s="243"/>
      <c r="AL48" s="296">
        <v>38600</v>
      </c>
      <c r="AM48" s="297">
        <v>0.7427314814814815</v>
      </c>
      <c r="AN48" s="298">
        <v>380</v>
      </c>
      <c r="AO48" s="298">
        <v>1400</v>
      </c>
      <c r="AP48" s="298">
        <v>-0.004</v>
      </c>
      <c r="AQ48" s="298">
        <v>-0.002</v>
      </c>
      <c r="AR48" s="298">
        <v>1400</v>
      </c>
      <c r="AS48" s="298">
        <v>-0.042</v>
      </c>
      <c r="AT48" s="298">
        <v>-0.02</v>
      </c>
    </row>
    <row r="49" spans="1:46" ht="12.75">
      <c r="A49" s="155">
        <v>39</v>
      </c>
      <c r="B49" s="156">
        <v>200.9</v>
      </c>
      <c r="C49" s="157">
        <v>205.8</v>
      </c>
      <c r="D49" s="43">
        <v>204.5</v>
      </c>
      <c r="E49" s="158">
        <v>227.1</v>
      </c>
      <c r="F49" s="157">
        <v>225.5</v>
      </c>
      <c r="G49" s="159">
        <v>216.9</v>
      </c>
      <c r="H49" s="160">
        <v>205.5</v>
      </c>
      <c r="I49" s="161">
        <v>203.2</v>
      </c>
      <c r="J49" s="162">
        <v>212.7</v>
      </c>
      <c r="K49" s="163">
        <v>201.3</v>
      </c>
      <c r="L49" s="161">
        <v>229</v>
      </c>
      <c r="M49" s="159">
        <v>222.4</v>
      </c>
      <c r="N49" s="262"/>
      <c r="O49" s="289"/>
      <c r="Q49" s="254"/>
      <c r="R49" s="254"/>
      <c r="S49" s="254"/>
      <c r="T49" s="254"/>
      <c r="U49" s="254"/>
      <c r="V49" s="254"/>
      <c r="X49" s="238">
        <v>210</v>
      </c>
      <c r="Y49" s="256">
        <v>6.4345</v>
      </c>
      <c r="Z49" s="240"/>
      <c r="AA49" s="241"/>
      <c r="AB49" s="242">
        <f t="shared" si="5"/>
        <v>0</v>
      </c>
      <c r="AC49" s="243"/>
      <c r="AL49" s="296">
        <v>38600</v>
      </c>
      <c r="AM49" s="297">
        <v>0.7496759259259259</v>
      </c>
      <c r="AN49" s="298">
        <v>390</v>
      </c>
      <c r="AO49" s="298">
        <v>1400</v>
      </c>
      <c r="AP49" s="298">
        <v>-0.002</v>
      </c>
      <c r="AQ49" s="298">
        <v>-0.002</v>
      </c>
      <c r="AR49" s="298">
        <v>1400</v>
      </c>
      <c r="AS49" s="298">
        <v>-0.022</v>
      </c>
      <c r="AT49" s="298">
        <v>0.025</v>
      </c>
    </row>
    <row r="50" spans="1:46" ht="12.75">
      <c r="A50" s="155">
        <v>40</v>
      </c>
      <c r="B50" s="156">
        <v>204.7</v>
      </c>
      <c r="C50" s="157">
        <v>205.6</v>
      </c>
      <c r="D50" s="43">
        <v>207.2</v>
      </c>
      <c r="E50" s="158">
        <v>238.9</v>
      </c>
      <c r="F50" s="157">
        <v>226.6</v>
      </c>
      <c r="G50" s="159">
        <v>221.3</v>
      </c>
      <c r="H50" s="160">
        <v>206.6</v>
      </c>
      <c r="I50" s="161">
        <v>203.8</v>
      </c>
      <c r="J50" s="162">
        <v>209.2</v>
      </c>
      <c r="K50" s="163">
        <v>206</v>
      </c>
      <c r="L50" s="161">
        <v>227.4</v>
      </c>
      <c r="M50" s="159">
        <v>220.3</v>
      </c>
      <c r="N50" s="262"/>
      <c r="O50" s="289"/>
      <c r="Q50" s="254"/>
      <c r="R50" s="254"/>
      <c r="S50" s="254"/>
      <c r="T50" s="254"/>
      <c r="U50" s="254"/>
      <c r="V50" s="254"/>
      <c r="X50" s="238">
        <v>215</v>
      </c>
      <c r="Y50" s="256">
        <v>6.4345</v>
      </c>
      <c r="Z50" s="240"/>
      <c r="AA50" s="241"/>
      <c r="AB50" s="242">
        <f t="shared" si="5"/>
        <v>-0.0024399999999999977</v>
      </c>
      <c r="AC50" s="243"/>
      <c r="AL50" s="296">
        <v>38600</v>
      </c>
      <c r="AM50" s="297">
        <v>0.756712962962963</v>
      </c>
      <c r="AN50" s="298">
        <v>400</v>
      </c>
      <c r="AO50" s="298">
        <v>1500</v>
      </c>
      <c r="AP50" s="298">
        <v>-0.005</v>
      </c>
      <c r="AQ50" s="298">
        <v>0</v>
      </c>
      <c r="AR50" s="298">
        <v>1500</v>
      </c>
      <c r="AS50" s="298">
        <v>0.03</v>
      </c>
      <c r="AT50" s="298">
        <v>-0.02</v>
      </c>
    </row>
    <row r="51" spans="1:46" ht="12.75">
      <c r="A51" s="155">
        <v>41</v>
      </c>
      <c r="B51" s="156">
        <v>203.6</v>
      </c>
      <c r="C51" s="157">
        <v>208.5</v>
      </c>
      <c r="D51" s="43">
        <v>207</v>
      </c>
      <c r="E51" s="158">
        <v>232.5</v>
      </c>
      <c r="F51" s="157">
        <v>223.2</v>
      </c>
      <c r="G51" s="159">
        <v>217.1</v>
      </c>
      <c r="H51" s="160">
        <v>205.4</v>
      </c>
      <c r="I51" s="161">
        <v>207</v>
      </c>
      <c r="J51" s="162">
        <v>211.4</v>
      </c>
      <c r="K51" s="163">
        <v>201.2</v>
      </c>
      <c r="L51" s="161">
        <v>228.6</v>
      </c>
      <c r="M51" s="159">
        <v>221.4</v>
      </c>
      <c r="N51" s="262"/>
      <c r="O51" s="289"/>
      <c r="Q51" s="254"/>
      <c r="R51" s="254"/>
      <c r="S51" s="254"/>
      <c r="T51" s="254"/>
      <c r="U51" s="254"/>
      <c r="V51" s="254"/>
      <c r="X51" s="257">
        <v>220</v>
      </c>
      <c r="Y51" s="256">
        <v>6.4467</v>
      </c>
      <c r="Z51" s="240"/>
      <c r="AA51" s="241"/>
      <c r="AB51" s="242">
        <f t="shared" si="5"/>
        <v>0</v>
      </c>
      <c r="AC51" s="243"/>
      <c r="AL51" s="296">
        <v>38600</v>
      </c>
      <c r="AM51" s="297">
        <v>0.7636574074074075</v>
      </c>
      <c r="AN51" s="298">
        <v>410</v>
      </c>
      <c r="AO51" s="298">
        <v>1500</v>
      </c>
      <c r="AP51" s="298">
        <v>-0.003</v>
      </c>
      <c r="AQ51" s="298">
        <v>0</v>
      </c>
      <c r="AR51" s="298">
        <v>1500</v>
      </c>
      <c r="AS51" s="298">
        <v>-0.02</v>
      </c>
      <c r="AT51" s="298">
        <v>0.012</v>
      </c>
    </row>
    <row r="52" spans="1:46" ht="12.75">
      <c r="A52" s="155">
        <v>42</v>
      </c>
      <c r="B52" s="156">
        <v>201.2</v>
      </c>
      <c r="C52" s="157">
        <v>208.2</v>
      </c>
      <c r="D52" s="43">
        <v>206.6</v>
      </c>
      <c r="E52" s="158">
        <v>229.8</v>
      </c>
      <c r="F52" s="157">
        <v>229.2</v>
      </c>
      <c r="G52" s="159">
        <v>224.5</v>
      </c>
      <c r="H52" s="160">
        <v>206</v>
      </c>
      <c r="I52" s="161">
        <v>205.7</v>
      </c>
      <c r="J52" s="162">
        <v>208.8</v>
      </c>
      <c r="K52" s="163">
        <v>201.1</v>
      </c>
      <c r="L52" s="161">
        <v>228.8</v>
      </c>
      <c r="M52" s="159">
        <v>223.6</v>
      </c>
      <c r="N52" s="262"/>
      <c r="O52" s="289"/>
      <c r="Q52" s="254"/>
      <c r="R52" s="254"/>
      <c r="S52" s="254"/>
      <c r="T52" s="254"/>
      <c r="U52" s="254"/>
      <c r="V52" s="254"/>
      <c r="X52" s="238">
        <v>225</v>
      </c>
      <c r="Y52" s="239">
        <v>6.4467</v>
      </c>
      <c r="Z52" s="240"/>
      <c r="AA52" s="241"/>
      <c r="AB52" s="242">
        <f t="shared" si="5"/>
        <v>0.0028999999999999916</v>
      </c>
      <c r="AC52" s="243"/>
      <c r="AL52" s="296">
        <v>38600</v>
      </c>
      <c r="AM52" s="297">
        <v>0.7706018518518518</v>
      </c>
      <c r="AN52" s="298">
        <v>420</v>
      </c>
      <c r="AO52" s="298">
        <v>1500</v>
      </c>
      <c r="AP52" s="298">
        <v>-0.002</v>
      </c>
      <c r="AQ52" s="298">
        <v>-0.002</v>
      </c>
      <c r="AR52" s="298">
        <v>1500</v>
      </c>
      <c r="AS52" s="298">
        <v>-0.017</v>
      </c>
      <c r="AT52" s="298">
        <v>-0.002</v>
      </c>
    </row>
    <row r="53" spans="1:46" ht="12.75">
      <c r="A53" s="155">
        <v>43</v>
      </c>
      <c r="B53" s="156">
        <v>203.9</v>
      </c>
      <c r="C53" s="157">
        <v>205.6</v>
      </c>
      <c r="D53" s="43">
        <v>209.9</v>
      </c>
      <c r="E53" s="158">
        <v>230.3</v>
      </c>
      <c r="F53" s="157">
        <v>234.1</v>
      </c>
      <c r="G53" s="159">
        <v>218.7</v>
      </c>
      <c r="H53" s="160">
        <v>200.2</v>
      </c>
      <c r="I53" s="161">
        <v>202.1</v>
      </c>
      <c r="J53" s="162">
        <v>205.3</v>
      </c>
      <c r="K53" s="163">
        <v>201.5</v>
      </c>
      <c r="L53" s="161">
        <v>232.1</v>
      </c>
      <c r="M53" s="159">
        <v>227.5</v>
      </c>
      <c r="N53" s="262"/>
      <c r="O53" s="289"/>
      <c r="Q53" s="254"/>
      <c r="R53" s="254"/>
      <c r="S53" s="254"/>
      <c r="T53" s="254"/>
      <c r="U53" s="254"/>
      <c r="V53" s="254"/>
      <c r="X53" s="238">
        <v>230</v>
      </c>
      <c r="Y53" s="239">
        <v>6.4322</v>
      </c>
      <c r="Z53" s="240"/>
      <c r="AA53" s="241"/>
      <c r="AB53" s="242">
        <f t="shared" si="5"/>
        <v>0</v>
      </c>
      <c r="AC53" s="243"/>
      <c r="AL53" s="296">
        <v>38600</v>
      </c>
      <c r="AM53" s="297">
        <v>0.7775462962962963</v>
      </c>
      <c r="AN53" s="298">
        <v>430</v>
      </c>
      <c r="AO53" s="298">
        <v>1500</v>
      </c>
      <c r="AP53" s="298">
        <v>-0.003</v>
      </c>
      <c r="AQ53" s="298">
        <v>0</v>
      </c>
      <c r="AR53" s="298">
        <v>1500</v>
      </c>
      <c r="AS53" s="298">
        <v>-0.024</v>
      </c>
      <c r="AT53" s="298">
        <v>0.003</v>
      </c>
    </row>
    <row r="54" spans="1:46" ht="12.75">
      <c r="A54" s="155">
        <v>44</v>
      </c>
      <c r="B54" s="156">
        <v>201.2</v>
      </c>
      <c r="C54" s="157">
        <v>208.6</v>
      </c>
      <c r="D54" s="43">
        <v>209.1</v>
      </c>
      <c r="E54" s="158">
        <v>231</v>
      </c>
      <c r="F54" s="157">
        <v>225.6</v>
      </c>
      <c r="G54" s="159">
        <v>223.5</v>
      </c>
      <c r="H54" s="160">
        <v>206.5</v>
      </c>
      <c r="I54" s="161">
        <v>204</v>
      </c>
      <c r="J54" s="162">
        <v>209.9</v>
      </c>
      <c r="K54" s="163">
        <v>198.9</v>
      </c>
      <c r="L54" s="161">
        <v>231.4</v>
      </c>
      <c r="M54" s="159">
        <v>222.8</v>
      </c>
      <c r="N54" s="262"/>
      <c r="O54" s="289"/>
      <c r="Q54" s="254"/>
      <c r="R54" s="254"/>
      <c r="S54" s="254"/>
      <c r="T54" s="254"/>
      <c r="U54" s="254"/>
      <c r="V54" s="254"/>
      <c r="X54" s="238">
        <v>235</v>
      </c>
      <c r="Y54" s="239">
        <v>6.4322</v>
      </c>
      <c r="Z54" s="240"/>
      <c r="AA54" s="241"/>
      <c r="AB54" s="242">
        <f t="shared" si="5"/>
        <v>0.0015200000000000103</v>
      </c>
      <c r="AC54" s="243"/>
      <c r="AL54" s="296">
        <v>38600</v>
      </c>
      <c r="AM54" s="297">
        <v>0.7844907407407408</v>
      </c>
      <c r="AN54" s="298">
        <v>440</v>
      </c>
      <c r="AO54" s="298">
        <v>1500</v>
      </c>
      <c r="AP54" s="298">
        <v>-0.003</v>
      </c>
      <c r="AQ54" s="298">
        <v>-0.001</v>
      </c>
      <c r="AR54" s="298">
        <v>1500</v>
      </c>
      <c r="AS54" s="298">
        <v>-0.02</v>
      </c>
      <c r="AT54" s="298">
        <v>0.001</v>
      </c>
    </row>
    <row r="55" spans="1:46" ht="12.75">
      <c r="A55" s="155">
        <v>45</v>
      </c>
      <c r="B55" s="156">
        <v>202.2</v>
      </c>
      <c r="C55" s="157">
        <v>205.9</v>
      </c>
      <c r="D55" s="43">
        <v>209.4</v>
      </c>
      <c r="E55" s="158">
        <v>231.9</v>
      </c>
      <c r="F55" s="157">
        <v>226.6</v>
      </c>
      <c r="G55" s="159">
        <v>219.1</v>
      </c>
      <c r="H55" s="167">
        <v>205.3</v>
      </c>
      <c r="I55" s="168">
        <v>204</v>
      </c>
      <c r="J55" s="169">
        <v>207.2</v>
      </c>
      <c r="K55" s="170">
        <v>202.4</v>
      </c>
      <c r="L55" s="168">
        <v>234.6</v>
      </c>
      <c r="M55" s="159">
        <v>218.7</v>
      </c>
      <c r="N55" s="262"/>
      <c r="O55" s="289"/>
      <c r="Q55" s="254"/>
      <c r="R55" s="254"/>
      <c r="S55" s="254"/>
      <c r="T55" s="254"/>
      <c r="U55" s="254"/>
      <c r="V55" s="254"/>
      <c r="X55" s="238">
        <v>240</v>
      </c>
      <c r="Y55" s="239">
        <v>6.4246</v>
      </c>
      <c r="Z55" s="240"/>
      <c r="AA55" s="241"/>
      <c r="AB55" s="242">
        <f t="shared" si="5"/>
        <v>0</v>
      </c>
      <c r="AC55" s="243"/>
      <c r="AL55" s="296">
        <v>38600</v>
      </c>
      <c r="AM55" s="297">
        <v>0.7914351851851852</v>
      </c>
      <c r="AN55" s="298">
        <v>450</v>
      </c>
      <c r="AO55" s="298">
        <v>1500</v>
      </c>
      <c r="AP55" s="298">
        <v>-0.003</v>
      </c>
      <c r="AQ55" s="298">
        <v>-0.002</v>
      </c>
      <c r="AR55" s="298">
        <v>1500</v>
      </c>
      <c r="AS55" s="298">
        <v>-0.024</v>
      </c>
      <c r="AT55" s="298">
        <v>0.005</v>
      </c>
    </row>
    <row r="56" spans="1:46" ht="12.75">
      <c r="A56" s="155">
        <v>46</v>
      </c>
      <c r="B56" s="156">
        <v>207.8</v>
      </c>
      <c r="C56" s="157">
        <v>211.2</v>
      </c>
      <c r="D56" s="43">
        <v>212.3</v>
      </c>
      <c r="E56" s="158">
        <v>225.1</v>
      </c>
      <c r="F56" s="157">
        <v>228.8</v>
      </c>
      <c r="G56" s="159">
        <v>219.6</v>
      </c>
      <c r="H56" s="160">
        <v>203.1</v>
      </c>
      <c r="I56" s="161">
        <v>206.1</v>
      </c>
      <c r="J56" s="162">
        <v>210.4</v>
      </c>
      <c r="K56" s="163">
        <v>202.9</v>
      </c>
      <c r="L56" s="161">
        <v>225.4</v>
      </c>
      <c r="M56" s="159">
        <v>223.5</v>
      </c>
      <c r="N56" s="262"/>
      <c r="O56" s="289"/>
      <c r="Q56" s="254"/>
      <c r="R56" s="254"/>
      <c r="S56" s="254"/>
      <c r="T56" s="254"/>
      <c r="U56" s="254"/>
      <c r="V56" s="254"/>
      <c r="X56" s="238">
        <v>245</v>
      </c>
      <c r="Y56" s="239">
        <v>6.4246</v>
      </c>
      <c r="Z56" s="240"/>
      <c r="AA56" s="241"/>
      <c r="AB56" s="242">
        <f t="shared" si="5"/>
        <v>-0.0005800000000000694</v>
      </c>
      <c r="AC56" s="243"/>
      <c r="AL56" s="296">
        <v>38600</v>
      </c>
      <c r="AM56" s="297">
        <v>0.7983796296296296</v>
      </c>
      <c r="AN56" s="298">
        <v>460</v>
      </c>
      <c r="AO56" s="298">
        <v>1500</v>
      </c>
      <c r="AP56" s="298">
        <v>-0.001</v>
      </c>
      <c r="AQ56" s="298">
        <v>-0.001</v>
      </c>
      <c r="AR56" s="298">
        <v>1500</v>
      </c>
      <c r="AS56" s="298">
        <v>0.025</v>
      </c>
      <c r="AT56" s="298">
        <v>-0.01</v>
      </c>
    </row>
    <row r="57" spans="1:46" ht="12.75">
      <c r="A57" s="155">
        <v>47</v>
      </c>
      <c r="B57" s="156">
        <v>209.2</v>
      </c>
      <c r="C57" s="157">
        <v>206.2</v>
      </c>
      <c r="D57" s="43">
        <v>207.6</v>
      </c>
      <c r="E57" s="158">
        <v>224.7</v>
      </c>
      <c r="F57" s="157">
        <v>228.8</v>
      </c>
      <c r="G57" s="159">
        <v>219.1</v>
      </c>
      <c r="H57" s="160">
        <v>203.5</v>
      </c>
      <c r="I57" s="161">
        <v>204.5</v>
      </c>
      <c r="J57" s="162">
        <v>210.9</v>
      </c>
      <c r="K57" s="163">
        <v>197.8</v>
      </c>
      <c r="L57" s="161">
        <v>227.9</v>
      </c>
      <c r="M57" s="159">
        <v>222.5</v>
      </c>
      <c r="N57" s="262"/>
      <c r="O57" s="289"/>
      <c r="Q57" s="254"/>
      <c r="R57" s="254"/>
      <c r="S57" s="254"/>
      <c r="T57" s="254"/>
      <c r="U57" s="254"/>
      <c r="V57" s="254"/>
      <c r="X57" s="238">
        <v>250</v>
      </c>
      <c r="Y57" s="239">
        <v>6.4275</v>
      </c>
      <c r="Z57" s="240"/>
      <c r="AA57" s="241"/>
      <c r="AB57" s="242">
        <f t="shared" si="5"/>
        <v>0</v>
      </c>
      <c r="AC57" s="243"/>
      <c r="AL57" s="296">
        <v>38600</v>
      </c>
      <c r="AM57" s="297">
        <v>0.8053356481481481</v>
      </c>
      <c r="AN57" s="298">
        <v>470</v>
      </c>
      <c r="AO57" s="298">
        <v>1550</v>
      </c>
      <c r="AP57" s="298">
        <v>-0.002</v>
      </c>
      <c r="AQ57" s="298">
        <v>0.001</v>
      </c>
      <c r="AR57" s="298">
        <v>1550</v>
      </c>
      <c r="AS57" s="298">
        <v>-0.017</v>
      </c>
      <c r="AT57" s="298">
        <v>-0.03</v>
      </c>
    </row>
    <row r="58" spans="1:46" ht="12.75">
      <c r="A58" s="155">
        <v>48</v>
      </c>
      <c r="B58" s="156">
        <v>202.1</v>
      </c>
      <c r="C58" s="157">
        <v>206.5</v>
      </c>
      <c r="D58" s="43">
        <v>211.4</v>
      </c>
      <c r="E58" s="158">
        <v>232</v>
      </c>
      <c r="F58" s="157">
        <v>229.9</v>
      </c>
      <c r="G58" s="159">
        <v>216.4</v>
      </c>
      <c r="H58" s="160">
        <v>204.1</v>
      </c>
      <c r="I58" s="161">
        <v>208.4</v>
      </c>
      <c r="J58" s="162">
        <v>215.8</v>
      </c>
      <c r="K58" s="163">
        <v>200.1</v>
      </c>
      <c r="L58" s="161">
        <v>228.7</v>
      </c>
      <c r="M58" s="159">
        <v>218.2</v>
      </c>
      <c r="N58" s="262"/>
      <c r="O58" s="289"/>
      <c r="Q58" s="254"/>
      <c r="R58" s="254"/>
      <c r="S58" s="254"/>
      <c r="T58" s="254"/>
      <c r="U58" s="254"/>
      <c r="V58" s="254"/>
      <c r="X58" s="238">
        <v>255</v>
      </c>
      <c r="Y58" s="239">
        <v>6.4275</v>
      </c>
      <c r="Z58" s="240"/>
      <c r="AA58" s="241"/>
      <c r="AB58" s="242">
        <f t="shared" si="5"/>
        <v>0.00023999999999997358</v>
      </c>
      <c r="AC58" s="243"/>
      <c r="AL58" s="296">
        <v>38600</v>
      </c>
      <c r="AM58" s="297">
        <v>0.8122800925925926</v>
      </c>
      <c r="AN58" s="298">
        <v>480</v>
      </c>
      <c r="AO58" s="298">
        <v>1550</v>
      </c>
      <c r="AP58" s="298">
        <v>-0.004</v>
      </c>
      <c r="AQ58" s="298">
        <v>-0.001</v>
      </c>
      <c r="AR58" s="298">
        <v>1550</v>
      </c>
      <c r="AS58" s="298">
        <v>0.034</v>
      </c>
      <c r="AT58" s="298">
        <v>-0.004</v>
      </c>
    </row>
    <row r="59" spans="1:46" ht="12.75">
      <c r="A59" s="155">
        <v>49</v>
      </c>
      <c r="B59" s="156">
        <v>204.1</v>
      </c>
      <c r="C59" s="157">
        <v>204.9</v>
      </c>
      <c r="D59" s="43">
        <v>207.6</v>
      </c>
      <c r="E59" s="158">
        <v>233</v>
      </c>
      <c r="F59" s="157">
        <v>235.6</v>
      </c>
      <c r="G59" s="159">
        <v>212.7</v>
      </c>
      <c r="H59" s="160">
        <v>204.8</v>
      </c>
      <c r="I59" s="161">
        <v>204.2</v>
      </c>
      <c r="J59" s="162">
        <v>202.8</v>
      </c>
      <c r="K59" s="163">
        <v>197.3</v>
      </c>
      <c r="L59" s="161">
        <v>224</v>
      </c>
      <c r="M59" s="159">
        <v>221</v>
      </c>
      <c r="N59" s="262"/>
      <c r="O59" s="289"/>
      <c r="Q59" s="254"/>
      <c r="R59" s="254"/>
      <c r="S59" s="254"/>
      <c r="T59" s="254"/>
      <c r="U59" s="254"/>
      <c r="V59" s="254"/>
      <c r="X59" s="238">
        <v>260</v>
      </c>
      <c r="Y59" s="239">
        <v>6.4263</v>
      </c>
      <c r="Z59" s="240"/>
      <c r="AA59" s="241"/>
      <c r="AB59" s="242">
        <f t="shared" si="5"/>
        <v>0</v>
      </c>
      <c r="AC59" s="243"/>
      <c r="AL59" s="296">
        <v>38600</v>
      </c>
      <c r="AM59" s="297">
        <v>0.8192245370370371</v>
      </c>
      <c r="AN59" s="298">
        <v>490</v>
      </c>
      <c r="AO59" s="298">
        <v>1550</v>
      </c>
      <c r="AP59" s="298">
        <v>-0.001</v>
      </c>
      <c r="AQ59" s="298">
        <v>-0.001</v>
      </c>
      <c r="AR59" s="298">
        <v>1550</v>
      </c>
      <c r="AS59" s="298">
        <v>0.006</v>
      </c>
      <c r="AT59" s="298">
        <v>-0.001</v>
      </c>
    </row>
    <row r="60" spans="1:46" ht="12.75">
      <c r="A60" s="155">
        <v>50</v>
      </c>
      <c r="B60" s="156">
        <v>210.7</v>
      </c>
      <c r="C60" s="157">
        <v>205.2</v>
      </c>
      <c r="D60" s="43">
        <v>205.3</v>
      </c>
      <c r="E60" s="158">
        <v>223.8</v>
      </c>
      <c r="F60" s="157">
        <v>223.8</v>
      </c>
      <c r="G60" s="159">
        <v>211.2</v>
      </c>
      <c r="H60" s="160">
        <v>202.4</v>
      </c>
      <c r="I60" s="161">
        <v>201.6</v>
      </c>
      <c r="J60" s="162">
        <v>208.6</v>
      </c>
      <c r="K60" s="163">
        <v>198.8</v>
      </c>
      <c r="L60" s="161">
        <v>227.4</v>
      </c>
      <c r="M60" s="159">
        <v>216.6</v>
      </c>
      <c r="N60" s="262"/>
      <c r="O60" s="289"/>
      <c r="Q60" s="254"/>
      <c r="R60" s="254"/>
      <c r="S60" s="254"/>
      <c r="T60" s="254"/>
      <c r="U60" s="254"/>
      <c r="V60" s="254"/>
      <c r="X60" s="238">
        <v>265</v>
      </c>
      <c r="Y60" s="239">
        <v>6.4263</v>
      </c>
      <c r="Z60" s="240"/>
      <c r="AA60" s="241"/>
      <c r="AB60" s="242">
        <f t="shared" si="5"/>
        <v>0.000560000000000116</v>
      </c>
      <c r="AC60" s="243"/>
      <c r="AL60" s="296">
        <v>38600</v>
      </c>
      <c r="AM60" s="297">
        <v>0.8261689814814814</v>
      </c>
      <c r="AN60" s="298">
        <v>500</v>
      </c>
      <c r="AO60" s="298">
        <v>1550</v>
      </c>
      <c r="AP60" s="298">
        <v>-0.001</v>
      </c>
      <c r="AQ60" s="298">
        <v>-0.002</v>
      </c>
      <c r="AR60" s="298">
        <v>1550</v>
      </c>
      <c r="AS60" s="298">
        <v>0.006</v>
      </c>
      <c r="AT60" s="298">
        <v>-0.048</v>
      </c>
    </row>
    <row r="61" spans="1:46" ht="12.75">
      <c r="A61" s="155">
        <v>51</v>
      </c>
      <c r="B61" s="156">
        <v>201.1</v>
      </c>
      <c r="C61" s="157">
        <v>202.5</v>
      </c>
      <c r="D61" s="43">
        <v>209.6</v>
      </c>
      <c r="E61" s="158">
        <v>233.4</v>
      </c>
      <c r="F61" s="157">
        <v>222.5</v>
      </c>
      <c r="G61" s="159">
        <v>219.5</v>
      </c>
      <c r="H61" s="160">
        <v>199.6</v>
      </c>
      <c r="I61" s="161">
        <v>204.5</v>
      </c>
      <c r="J61" s="162">
        <v>208.3</v>
      </c>
      <c r="K61" s="163">
        <v>198.9</v>
      </c>
      <c r="L61" s="161">
        <v>228.8</v>
      </c>
      <c r="M61" s="159">
        <v>214.8</v>
      </c>
      <c r="N61" s="262"/>
      <c r="O61" s="289"/>
      <c r="Q61" s="254"/>
      <c r="R61" s="254"/>
      <c r="S61" s="254"/>
      <c r="T61" s="254"/>
      <c r="U61" s="254"/>
      <c r="V61" s="254"/>
      <c r="X61" s="238">
        <v>270</v>
      </c>
      <c r="Y61" s="239">
        <v>6.4235</v>
      </c>
      <c r="Z61" s="240"/>
      <c r="AA61" s="241"/>
      <c r="AB61" s="242">
        <f t="shared" si="5"/>
        <v>0</v>
      </c>
      <c r="AC61" s="243"/>
      <c r="AL61" s="296">
        <v>38600</v>
      </c>
      <c r="AM61" s="297">
        <v>0.8329976851851852</v>
      </c>
      <c r="AN61" s="298">
        <v>510</v>
      </c>
      <c r="AO61" s="298">
        <v>1550</v>
      </c>
      <c r="AP61" s="298">
        <v>-0.003</v>
      </c>
      <c r="AQ61" s="298">
        <v>-0.003</v>
      </c>
      <c r="AR61" s="298">
        <v>1550</v>
      </c>
      <c r="AS61" s="298">
        <v>0.005</v>
      </c>
      <c r="AT61" s="298">
        <v>-0.038</v>
      </c>
    </row>
    <row r="62" spans="1:46" ht="12.75">
      <c r="A62" s="155">
        <v>52</v>
      </c>
      <c r="B62" s="156">
        <v>203.5</v>
      </c>
      <c r="C62" s="157">
        <v>201.7</v>
      </c>
      <c r="D62" s="43">
        <v>203.6</v>
      </c>
      <c r="E62" s="158">
        <v>225.4</v>
      </c>
      <c r="F62" s="157">
        <v>224.9</v>
      </c>
      <c r="G62" s="159">
        <v>220.3</v>
      </c>
      <c r="H62" s="160">
        <v>204.3</v>
      </c>
      <c r="I62" s="161">
        <v>200</v>
      </c>
      <c r="J62" s="162">
        <v>205.2</v>
      </c>
      <c r="K62" s="163">
        <v>199.3</v>
      </c>
      <c r="L62" s="161">
        <v>225.8</v>
      </c>
      <c r="M62" s="159">
        <v>224.8</v>
      </c>
      <c r="N62" s="262"/>
      <c r="O62" s="289"/>
      <c r="Q62" s="254"/>
      <c r="R62" s="254"/>
      <c r="S62" s="254"/>
      <c r="T62" s="254"/>
      <c r="U62" s="254"/>
      <c r="V62" s="254"/>
      <c r="X62" s="238">
        <v>275</v>
      </c>
      <c r="Y62" s="239">
        <v>6.4235</v>
      </c>
      <c r="Z62" s="240"/>
      <c r="AA62" s="241"/>
      <c r="AB62" s="242">
        <f t="shared" si="5"/>
        <v>0.00015999999999998237</v>
      </c>
      <c r="AC62" s="243"/>
      <c r="AL62" s="296">
        <v>38600</v>
      </c>
      <c r="AM62" s="297">
        <v>0.8399421296296296</v>
      </c>
      <c r="AN62" s="298">
        <v>520</v>
      </c>
      <c r="AO62" s="298">
        <v>1550</v>
      </c>
      <c r="AP62" s="298">
        <v>0.001</v>
      </c>
      <c r="AQ62" s="298">
        <v>-0.001</v>
      </c>
      <c r="AR62" s="298">
        <v>1550</v>
      </c>
      <c r="AS62" s="298">
        <v>-0.016</v>
      </c>
      <c r="AT62" s="298">
        <v>-0.024</v>
      </c>
    </row>
    <row r="63" spans="1:46" ht="12.75">
      <c r="A63" s="155">
        <v>53</v>
      </c>
      <c r="B63" s="156">
        <v>207.1</v>
      </c>
      <c r="C63" s="157">
        <v>201.6</v>
      </c>
      <c r="D63" s="43">
        <v>209.1</v>
      </c>
      <c r="E63" s="158">
        <v>223.6</v>
      </c>
      <c r="F63" s="157">
        <v>226.5</v>
      </c>
      <c r="G63" s="159">
        <v>217.9</v>
      </c>
      <c r="H63" s="160">
        <v>201.6</v>
      </c>
      <c r="I63" s="161">
        <v>203.8</v>
      </c>
      <c r="J63" s="162">
        <v>206.6</v>
      </c>
      <c r="K63" s="163">
        <v>198.6</v>
      </c>
      <c r="L63" s="161">
        <v>230.4</v>
      </c>
      <c r="M63" s="159">
        <v>217</v>
      </c>
      <c r="N63" s="262"/>
      <c r="O63" s="289"/>
      <c r="Q63" s="254"/>
      <c r="R63" s="254"/>
      <c r="S63" s="254"/>
      <c r="T63" s="254"/>
      <c r="U63" s="254"/>
      <c r="V63" s="254"/>
      <c r="X63" s="238">
        <v>280</v>
      </c>
      <c r="Y63" s="239">
        <v>6.4227</v>
      </c>
      <c r="Z63" s="240"/>
      <c r="AA63" s="241"/>
      <c r="AB63" s="242">
        <f t="shared" si="5"/>
        <v>0</v>
      </c>
      <c r="AC63" s="243"/>
      <c r="AL63" s="296">
        <v>38600</v>
      </c>
      <c r="AM63" s="297">
        <v>0.8468865740740741</v>
      </c>
      <c r="AN63" s="298">
        <v>530</v>
      </c>
      <c r="AO63" s="298">
        <v>1550</v>
      </c>
      <c r="AP63" s="298">
        <v>-0.003</v>
      </c>
      <c r="AQ63" s="298">
        <v>-0.003</v>
      </c>
      <c r="AR63" s="298">
        <v>1550</v>
      </c>
      <c r="AS63" s="298">
        <v>0.002</v>
      </c>
      <c r="AT63" s="298">
        <v>-0.002</v>
      </c>
    </row>
    <row r="64" spans="1:46" ht="12.75">
      <c r="A64" s="155">
        <v>54</v>
      </c>
      <c r="B64" s="156">
        <v>204.1</v>
      </c>
      <c r="C64" s="157">
        <v>206.6</v>
      </c>
      <c r="D64" s="43">
        <v>207.8</v>
      </c>
      <c r="E64" s="158">
        <v>229.7</v>
      </c>
      <c r="F64" s="157">
        <v>230.2</v>
      </c>
      <c r="G64" s="159">
        <v>219.8</v>
      </c>
      <c r="H64" s="160">
        <v>205.4</v>
      </c>
      <c r="I64" s="161">
        <v>204.9</v>
      </c>
      <c r="J64" s="162">
        <v>213.8</v>
      </c>
      <c r="K64" s="163">
        <v>203.2</v>
      </c>
      <c r="L64" s="161">
        <v>222.4</v>
      </c>
      <c r="M64" s="159">
        <v>221.9</v>
      </c>
      <c r="N64" s="262"/>
      <c r="O64" s="289"/>
      <c r="Q64" s="254"/>
      <c r="R64" s="254"/>
      <c r="S64" s="254"/>
      <c r="T64" s="254"/>
      <c r="U64" s="254"/>
      <c r="V64" s="254"/>
      <c r="X64" s="238">
        <v>285</v>
      </c>
      <c r="Y64" s="239">
        <v>6.4227</v>
      </c>
      <c r="Z64" s="240"/>
      <c r="AA64" s="241"/>
      <c r="AB64" s="242">
        <f t="shared" si="5"/>
        <v>-0.001580000000000048</v>
      </c>
      <c r="AC64" s="243"/>
      <c r="AL64" s="296">
        <v>38600</v>
      </c>
      <c r="AM64" s="297">
        <v>0.853900462962963</v>
      </c>
      <c r="AN64" s="298">
        <v>540</v>
      </c>
      <c r="AO64" s="298">
        <v>1600</v>
      </c>
      <c r="AP64" s="298">
        <v>-0.002</v>
      </c>
      <c r="AQ64" s="298">
        <v>-0.004</v>
      </c>
      <c r="AR64" s="298">
        <v>1600</v>
      </c>
      <c r="AS64" s="298">
        <v>0.028</v>
      </c>
      <c r="AT64" s="298">
        <v>-0.029</v>
      </c>
    </row>
    <row r="65" spans="1:46" ht="12.75">
      <c r="A65" s="155">
        <v>55</v>
      </c>
      <c r="B65" s="156">
        <v>203.9</v>
      </c>
      <c r="C65" s="157">
        <v>207.1</v>
      </c>
      <c r="D65" s="43">
        <v>204.2</v>
      </c>
      <c r="E65" s="158">
        <v>224.1</v>
      </c>
      <c r="F65" s="157">
        <v>230.5</v>
      </c>
      <c r="G65" s="159">
        <v>216.9</v>
      </c>
      <c r="H65" s="160">
        <v>202.2</v>
      </c>
      <c r="I65" s="161">
        <v>201</v>
      </c>
      <c r="J65" s="162">
        <v>205.9</v>
      </c>
      <c r="K65" s="163">
        <v>197.7</v>
      </c>
      <c r="L65" s="161">
        <v>228.2</v>
      </c>
      <c r="M65" s="159">
        <v>219.3</v>
      </c>
      <c r="N65" s="262"/>
      <c r="O65" s="289"/>
      <c r="Q65" s="254"/>
      <c r="R65" s="254"/>
      <c r="S65" s="254"/>
      <c r="T65" s="254"/>
      <c r="U65" s="254"/>
      <c r="V65" s="254"/>
      <c r="X65" s="238">
        <v>290</v>
      </c>
      <c r="Y65" s="239">
        <v>6.4306</v>
      </c>
      <c r="Z65" s="240"/>
      <c r="AA65" s="241"/>
      <c r="AB65" s="242">
        <f t="shared" si="5"/>
        <v>0</v>
      </c>
      <c r="AC65" s="243"/>
      <c r="AL65" s="299">
        <v>38600</v>
      </c>
      <c r="AM65" s="297">
        <v>0.8608449074074075</v>
      </c>
      <c r="AN65" s="298">
        <v>550</v>
      </c>
      <c r="AO65" s="298">
        <v>1600</v>
      </c>
      <c r="AP65" s="298">
        <v>-0.009</v>
      </c>
      <c r="AQ65" s="298">
        <v>-0.004</v>
      </c>
      <c r="AR65" s="298">
        <v>1600</v>
      </c>
      <c r="AS65" s="298">
        <v>-0.012</v>
      </c>
      <c r="AT65" s="298">
        <v>0.013</v>
      </c>
    </row>
    <row r="66" spans="1:46" ht="12.75">
      <c r="A66" s="155">
        <v>56</v>
      </c>
      <c r="B66" s="156">
        <v>200.6</v>
      </c>
      <c r="C66" s="157">
        <v>201.2</v>
      </c>
      <c r="D66" s="43">
        <v>202.9</v>
      </c>
      <c r="E66" s="158">
        <v>225.9</v>
      </c>
      <c r="F66" s="157">
        <v>222.8</v>
      </c>
      <c r="G66" s="159">
        <v>218.3</v>
      </c>
      <c r="H66" s="160">
        <v>202</v>
      </c>
      <c r="I66" s="161">
        <v>201.8</v>
      </c>
      <c r="J66" s="162">
        <v>208.9</v>
      </c>
      <c r="K66" s="163">
        <v>196.1</v>
      </c>
      <c r="L66" s="161">
        <v>225.7</v>
      </c>
      <c r="M66" s="159">
        <v>222</v>
      </c>
      <c r="N66" s="262"/>
      <c r="O66" s="289"/>
      <c r="Q66" s="254"/>
      <c r="R66" s="254"/>
      <c r="S66" s="254"/>
      <c r="T66" s="254"/>
      <c r="U66" s="254"/>
      <c r="V66" s="254"/>
      <c r="X66" s="238">
        <v>295</v>
      </c>
      <c r="Y66" s="239">
        <v>6.4306</v>
      </c>
      <c r="Z66" s="240"/>
      <c r="AA66" s="241"/>
      <c r="AB66" s="242">
        <f t="shared" si="5"/>
        <v>0.004959999999999987</v>
      </c>
      <c r="AC66" s="243"/>
      <c r="AL66" s="296">
        <v>38600</v>
      </c>
      <c r="AM66" s="297">
        <v>0.8677893518518518</v>
      </c>
      <c r="AN66" s="298">
        <v>560</v>
      </c>
      <c r="AO66" s="298">
        <v>1600</v>
      </c>
      <c r="AP66" s="298">
        <v>0</v>
      </c>
      <c r="AQ66" s="298">
        <v>-0.003</v>
      </c>
      <c r="AR66" s="298">
        <v>1600</v>
      </c>
      <c r="AS66" s="298">
        <v>-0.021</v>
      </c>
      <c r="AT66" s="298">
        <v>0.006</v>
      </c>
    </row>
    <row r="67" spans="1:46" ht="12.75">
      <c r="A67" s="155">
        <v>57</v>
      </c>
      <c r="B67" s="156">
        <v>201.9</v>
      </c>
      <c r="C67" s="157">
        <v>202.7</v>
      </c>
      <c r="D67" s="43">
        <v>206.6</v>
      </c>
      <c r="E67" s="158">
        <v>222.1</v>
      </c>
      <c r="F67" s="157">
        <v>223.9</v>
      </c>
      <c r="G67" s="159">
        <v>217.3</v>
      </c>
      <c r="H67" s="160">
        <v>199.7</v>
      </c>
      <c r="I67" s="161">
        <v>200.6</v>
      </c>
      <c r="J67" s="162">
        <v>207.7</v>
      </c>
      <c r="K67" s="163">
        <v>199.5</v>
      </c>
      <c r="L67" s="161">
        <v>224.6</v>
      </c>
      <c r="M67" s="159">
        <v>220.1</v>
      </c>
      <c r="N67" s="262"/>
      <c r="O67" s="289"/>
      <c r="Q67" s="254"/>
      <c r="R67" s="254"/>
      <c r="S67" s="254"/>
      <c r="T67" s="254"/>
      <c r="U67" s="254"/>
      <c r="V67" s="254"/>
      <c r="X67" s="238">
        <v>300</v>
      </c>
      <c r="Y67" s="239">
        <v>6.4058</v>
      </c>
      <c r="Z67" s="240"/>
      <c r="AA67" s="241"/>
      <c r="AB67" s="242">
        <f t="shared" si="5"/>
        <v>0</v>
      </c>
      <c r="AC67" s="243"/>
      <c r="AL67" s="296">
        <v>38600</v>
      </c>
      <c r="AM67" s="297">
        <v>0.8747337962962963</v>
      </c>
      <c r="AN67" s="298">
        <v>570</v>
      </c>
      <c r="AO67" s="298">
        <v>1600</v>
      </c>
      <c r="AP67" s="298">
        <v>-0.004</v>
      </c>
      <c r="AQ67" s="298">
        <v>-0.002</v>
      </c>
      <c r="AR67" s="298">
        <v>1600</v>
      </c>
      <c r="AS67" s="298">
        <v>-0.046</v>
      </c>
      <c r="AT67" s="298">
        <v>-0.01</v>
      </c>
    </row>
    <row r="68" spans="1:46" ht="12.75">
      <c r="A68" s="155">
        <v>58</v>
      </c>
      <c r="B68" s="156">
        <v>196.9</v>
      </c>
      <c r="C68" s="157">
        <v>198.9</v>
      </c>
      <c r="D68" s="43">
        <v>207.8</v>
      </c>
      <c r="E68" s="158">
        <v>228.3</v>
      </c>
      <c r="F68" s="157">
        <v>222.8</v>
      </c>
      <c r="G68" s="159">
        <v>212</v>
      </c>
      <c r="H68" s="160">
        <v>198.9</v>
      </c>
      <c r="I68" s="161">
        <v>199</v>
      </c>
      <c r="J68" s="162">
        <v>204.7</v>
      </c>
      <c r="K68" s="163">
        <v>196.6</v>
      </c>
      <c r="L68" s="161">
        <v>222.7</v>
      </c>
      <c r="M68" s="171">
        <v>213.7</v>
      </c>
      <c r="N68" s="262"/>
      <c r="O68" s="289"/>
      <c r="Q68" s="254"/>
      <c r="R68" s="254"/>
      <c r="S68" s="254"/>
      <c r="T68" s="254"/>
      <c r="U68" s="254"/>
      <c r="V68" s="254"/>
      <c r="X68" s="238">
        <v>305</v>
      </c>
      <c r="Y68" s="239">
        <v>6.4058</v>
      </c>
      <c r="Z68" s="240"/>
      <c r="AA68" s="241"/>
      <c r="AB68" s="242">
        <f t="shared" si="5"/>
        <v>-0.00039999999999995595</v>
      </c>
      <c r="AC68" s="243"/>
      <c r="AL68" s="296">
        <v>38600</v>
      </c>
      <c r="AM68" s="297">
        <v>0.8816782407407407</v>
      </c>
      <c r="AN68" s="298">
        <v>580</v>
      </c>
      <c r="AO68" s="298">
        <v>1600</v>
      </c>
      <c r="AP68" s="298">
        <v>-0.003</v>
      </c>
      <c r="AQ68" s="298">
        <v>-0.004</v>
      </c>
      <c r="AR68" s="298">
        <v>1600</v>
      </c>
      <c r="AS68" s="298">
        <v>-0.025</v>
      </c>
      <c r="AT68" s="298">
        <v>0.008</v>
      </c>
    </row>
    <row r="69" spans="1:46" ht="12.75">
      <c r="A69" s="155">
        <v>59</v>
      </c>
      <c r="B69" s="156">
        <v>198.5</v>
      </c>
      <c r="C69" s="157">
        <v>202.9</v>
      </c>
      <c r="D69" s="43">
        <v>203.6</v>
      </c>
      <c r="E69" s="158">
        <v>219.3</v>
      </c>
      <c r="F69" s="157">
        <v>222.1</v>
      </c>
      <c r="G69" s="159">
        <v>214.2</v>
      </c>
      <c r="H69" s="160">
        <v>196.3</v>
      </c>
      <c r="I69" s="161">
        <v>201.9</v>
      </c>
      <c r="J69" s="162">
        <v>204.8</v>
      </c>
      <c r="K69" s="163">
        <v>199.1</v>
      </c>
      <c r="L69" s="161">
        <v>219.5</v>
      </c>
      <c r="M69" s="159">
        <v>219.2</v>
      </c>
      <c r="N69" s="262"/>
      <c r="O69" s="289"/>
      <c r="Q69" s="254"/>
      <c r="R69" s="254"/>
      <c r="S69" s="254"/>
      <c r="T69" s="254"/>
      <c r="U69" s="254"/>
      <c r="V69" s="254"/>
      <c r="X69" s="238">
        <v>310</v>
      </c>
      <c r="Y69" s="239">
        <v>6.4078</v>
      </c>
      <c r="Z69" s="240"/>
      <c r="AA69" s="241"/>
      <c r="AB69" s="242">
        <f t="shared" si="5"/>
        <v>0</v>
      </c>
      <c r="AC69" s="243"/>
      <c r="AL69" s="296">
        <v>38600</v>
      </c>
      <c r="AM69" s="297">
        <v>0.8886226851851852</v>
      </c>
      <c r="AN69" s="298">
        <v>590</v>
      </c>
      <c r="AO69" s="298">
        <v>1600</v>
      </c>
      <c r="AP69" s="298">
        <v>-0.002</v>
      </c>
      <c r="AQ69" s="298">
        <v>-0.005</v>
      </c>
      <c r="AR69" s="298">
        <v>1600</v>
      </c>
      <c r="AS69" s="298">
        <v>0.003</v>
      </c>
      <c r="AT69" s="298">
        <v>-0.001</v>
      </c>
    </row>
    <row r="70" spans="1:46" ht="12.75">
      <c r="A70" s="155">
        <v>60</v>
      </c>
      <c r="B70" s="156">
        <v>195.6</v>
      </c>
      <c r="C70" s="157">
        <v>198.4</v>
      </c>
      <c r="D70" s="43">
        <v>204.1</v>
      </c>
      <c r="E70" s="158">
        <v>226.3</v>
      </c>
      <c r="F70" s="157">
        <v>220.4</v>
      </c>
      <c r="G70" s="159">
        <v>222.7</v>
      </c>
      <c r="H70" s="160">
        <v>201.2</v>
      </c>
      <c r="I70" s="161">
        <v>202.4</v>
      </c>
      <c r="J70" s="162">
        <v>205.9</v>
      </c>
      <c r="K70" s="163">
        <v>195.9</v>
      </c>
      <c r="L70" s="161">
        <v>225.1</v>
      </c>
      <c r="M70" s="159">
        <v>217.7</v>
      </c>
      <c r="N70" s="262"/>
      <c r="O70" s="289"/>
      <c r="Q70" s="254"/>
      <c r="R70" s="254"/>
      <c r="S70" s="254"/>
      <c r="T70" s="254"/>
      <c r="U70" s="254"/>
      <c r="V70" s="254"/>
      <c r="X70" s="238">
        <v>315</v>
      </c>
      <c r="Y70" s="239">
        <v>6.4078</v>
      </c>
      <c r="Z70" s="240"/>
      <c r="AA70" s="241"/>
      <c r="AB70" s="242">
        <f t="shared" si="5"/>
        <v>0.001159999999999961</v>
      </c>
      <c r="AC70" s="243"/>
      <c r="AL70" s="296">
        <v>38600</v>
      </c>
      <c r="AM70" s="297">
        <v>0.8955671296296296</v>
      </c>
      <c r="AN70" s="298">
        <v>600</v>
      </c>
      <c r="AO70" s="298">
        <v>1600</v>
      </c>
      <c r="AP70" s="298">
        <v>-0.004</v>
      </c>
      <c r="AQ70" s="298">
        <v>-0.008</v>
      </c>
      <c r="AR70" s="298">
        <v>1600</v>
      </c>
      <c r="AS70" s="298">
        <v>-0.024</v>
      </c>
      <c r="AT70" s="298">
        <v>0.001</v>
      </c>
    </row>
    <row r="71" spans="1:46" ht="12.75">
      <c r="A71" s="155">
        <v>61</v>
      </c>
      <c r="B71" s="156">
        <v>193.5</v>
      </c>
      <c r="C71" s="157">
        <v>202.6</v>
      </c>
      <c r="D71" s="43">
        <v>205</v>
      </c>
      <c r="E71" s="158">
        <v>223.2</v>
      </c>
      <c r="F71" s="157">
        <v>224.1</v>
      </c>
      <c r="G71" s="43">
        <v>215.8</v>
      </c>
      <c r="H71" s="160">
        <v>194.1</v>
      </c>
      <c r="I71" s="161">
        <v>203.1</v>
      </c>
      <c r="J71" s="162">
        <v>198.3</v>
      </c>
      <c r="K71" s="163">
        <v>192.2</v>
      </c>
      <c r="L71" s="161">
        <v>225.3</v>
      </c>
      <c r="M71" s="159">
        <v>217</v>
      </c>
      <c r="N71" s="262"/>
      <c r="O71" s="289"/>
      <c r="Q71" s="254"/>
      <c r="R71" s="254"/>
      <c r="S71" s="254"/>
      <c r="T71" s="254"/>
      <c r="U71" s="254"/>
      <c r="V71" s="254"/>
      <c r="X71" s="238">
        <v>320</v>
      </c>
      <c r="Y71" s="239">
        <v>6.402</v>
      </c>
      <c r="Z71" s="240"/>
      <c r="AA71" s="241"/>
      <c r="AB71" s="242">
        <f t="shared" si="5"/>
        <v>0</v>
      </c>
      <c r="AC71" s="243"/>
      <c r="AL71" s="296">
        <v>38600</v>
      </c>
      <c r="AM71" s="297">
        <v>0.9025115740740741</v>
      </c>
      <c r="AN71" s="298">
        <v>610</v>
      </c>
      <c r="AO71" s="298">
        <v>1600</v>
      </c>
      <c r="AP71" s="298">
        <v>-0.004</v>
      </c>
      <c r="AQ71" s="298">
        <v>-0.007</v>
      </c>
      <c r="AR71" s="298">
        <v>1600</v>
      </c>
      <c r="AS71" s="298">
        <v>0.003</v>
      </c>
      <c r="AT71" s="298">
        <v>0.007</v>
      </c>
    </row>
    <row r="72" spans="1:46" ht="12.75">
      <c r="A72" s="155">
        <v>62</v>
      </c>
      <c r="B72" s="156">
        <v>202.9</v>
      </c>
      <c r="C72" s="157">
        <v>200.8</v>
      </c>
      <c r="D72" s="43">
        <v>204.5</v>
      </c>
      <c r="E72" s="158">
        <v>221.5</v>
      </c>
      <c r="F72" s="157">
        <v>223.3</v>
      </c>
      <c r="G72" s="43">
        <v>213.1</v>
      </c>
      <c r="H72" s="160">
        <v>196</v>
      </c>
      <c r="I72" s="161">
        <v>200.5</v>
      </c>
      <c r="J72" s="162">
        <v>197.8</v>
      </c>
      <c r="K72" s="163">
        <v>193.2</v>
      </c>
      <c r="L72" s="161">
        <v>218.9</v>
      </c>
      <c r="M72" s="159">
        <v>214.1</v>
      </c>
      <c r="N72" s="262"/>
      <c r="O72" s="289"/>
      <c r="Q72" s="254"/>
      <c r="R72" s="254"/>
      <c r="S72" s="254"/>
      <c r="T72" s="254"/>
      <c r="U72" s="254"/>
      <c r="V72" s="254"/>
      <c r="X72" s="238">
        <v>325</v>
      </c>
      <c r="Y72" s="239">
        <v>6.402</v>
      </c>
      <c r="Z72" s="240"/>
      <c r="AA72" s="241"/>
      <c r="AB72" s="242">
        <f t="shared" si="5"/>
        <v>-0.0016000000000000014</v>
      </c>
      <c r="AC72" s="243"/>
      <c r="AL72" s="296">
        <v>38600</v>
      </c>
      <c r="AM72" s="297">
        <v>0.9094560185185184</v>
      </c>
      <c r="AN72" s="298">
        <v>620</v>
      </c>
      <c r="AO72" s="298">
        <v>1600</v>
      </c>
      <c r="AP72" s="298">
        <v>-0.004</v>
      </c>
      <c r="AQ72" s="298">
        <v>-0.002</v>
      </c>
      <c r="AR72" s="298">
        <v>1600</v>
      </c>
      <c r="AS72" s="298">
        <v>-0.048</v>
      </c>
      <c r="AT72" s="298">
        <v>0.009</v>
      </c>
    </row>
    <row r="73" spans="1:46" ht="13.5" thickBot="1">
      <c r="A73" s="172">
        <v>63</v>
      </c>
      <c r="B73" s="173">
        <v>201.7</v>
      </c>
      <c r="C73" s="174">
        <v>200.2</v>
      </c>
      <c r="D73" s="175">
        <v>203.4</v>
      </c>
      <c r="E73" s="176">
        <v>219.2</v>
      </c>
      <c r="F73" s="174">
        <v>219.8</v>
      </c>
      <c r="G73" s="177">
        <v>211.4</v>
      </c>
      <c r="H73" s="178">
        <v>197</v>
      </c>
      <c r="I73" s="179">
        <v>202.7</v>
      </c>
      <c r="J73" s="180">
        <v>199</v>
      </c>
      <c r="K73" s="181">
        <v>197.7</v>
      </c>
      <c r="L73" s="179">
        <v>223.1</v>
      </c>
      <c r="M73" s="177">
        <v>224.4</v>
      </c>
      <c r="N73" s="290"/>
      <c r="O73" s="291"/>
      <c r="Q73" s="254"/>
      <c r="R73" s="254"/>
      <c r="S73" s="254"/>
      <c r="T73" s="254"/>
      <c r="U73" s="254"/>
      <c r="V73" s="254"/>
      <c r="X73" s="238">
        <v>330</v>
      </c>
      <c r="Y73" s="239">
        <v>6.41</v>
      </c>
      <c r="Z73" s="240"/>
      <c r="AA73" s="241"/>
      <c r="AB73" s="242">
        <f aca="true" t="shared" si="6" ref="AB73:AB136">(Y73-Y74)/(X74-X73)</f>
        <v>0</v>
      </c>
      <c r="AC73" s="243"/>
      <c r="AL73" s="296">
        <v>38600</v>
      </c>
      <c r="AM73" s="297">
        <v>0.916400462962963</v>
      </c>
      <c r="AN73" s="298">
        <v>630</v>
      </c>
      <c r="AO73" s="298">
        <v>1600</v>
      </c>
      <c r="AP73" s="298">
        <v>-0.002</v>
      </c>
      <c r="AQ73" s="298">
        <v>-0.004</v>
      </c>
      <c r="AR73" s="298">
        <v>1600</v>
      </c>
      <c r="AS73" s="298">
        <v>-0.035</v>
      </c>
      <c r="AT73" s="298">
        <v>-0.003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>
        <v>335</v>
      </c>
      <c r="Y74" s="239">
        <v>6.41</v>
      </c>
      <c r="Z74" s="240"/>
      <c r="AA74" s="241"/>
      <c r="AB74" s="242">
        <f t="shared" si="6"/>
        <v>0.0047399999999999665</v>
      </c>
      <c r="AC74" s="243"/>
      <c r="AL74" s="296">
        <v>38600</v>
      </c>
      <c r="AM74" s="297">
        <v>0.9233449074074075</v>
      </c>
      <c r="AN74" s="298">
        <v>640</v>
      </c>
      <c r="AO74" s="298">
        <v>1600</v>
      </c>
      <c r="AP74" s="298">
        <v>-0.004</v>
      </c>
      <c r="AQ74" s="298">
        <v>-0.003</v>
      </c>
      <c r="AR74" s="298">
        <v>1600</v>
      </c>
      <c r="AS74" s="298">
        <v>0.03</v>
      </c>
      <c r="AT74" s="298">
        <v>-0.023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>
        <v>340</v>
      </c>
      <c r="Y75" s="239">
        <v>6.3863</v>
      </c>
      <c r="Z75" s="240"/>
      <c r="AA75" s="241"/>
      <c r="AB75" s="242">
        <f t="shared" si="6"/>
        <v>0</v>
      </c>
      <c r="AC75" s="243"/>
      <c r="AL75" s="296">
        <v>38600</v>
      </c>
      <c r="AM75" s="297">
        <v>0.9302893518518518</v>
      </c>
      <c r="AN75" s="298">
        <v>650</v>
      </c>
      <c r="AO75" s="298">
        <v>1600</v>
      </c>
      <c r="AP75" s="298">
        <v>-0.004</v>
      </c>
      <c r="AQ75" s="298">
        <v>-0.001</v>
      </c>
      <c r="AR75" s="298">
        <v>1600</v>
      </c>
      <c r="AS75" s="298">
        <v>-0.06</v>
      </c>
      <c r="AT75" s="298">
        <v>0.006</v>
      </c>
    </row>
    <row r="76" spans="1:46" ht="12.75">
      <c r="A76" s="63" t="s">
        <v>14</v>
      </c>
      <c r="B76" s="188">
        <f aca="true" t="shared" si="7" ref="B76:M76">AVERAGE(B10:B73)</f>
        <v>201.80312500000008</v>
      </c>
      <c r="C76" s="189">
        <f t="shared" si="7"/>
        <v>203.27343750000009</v>
      </c>
      <c r="D76" s="189">
        <f t="shared" si="7"/>
        <v>205.17031250000002</v>
      </c>
      <c r="E76" s="189">
        <f t="shared" si="7"/>
        <v>225.00156249999998</v>
      </c>
      <c r="F76" s="190">
        <f t="shared" si="7"/>
        <v>223.83124999999998</v>
      </c>
      <c r="G76" s="191">
        <f t="shared" si="7"/>
        <v>216.2171875</v>
      </c>
      <c r="H76" s="192">
        <f t="shared" si="7"/>
        <v>203.02499999999998</v>
      </c>
      <c r="I76" s="189">
        <f t="shared" si="7"/>
        <v>202.79375000000005</v>
      </c>
      <c r="J76" s="189">
        <f t="shared" si="7"/>
        <v>207.37656249999995</v>
      </c>
      <c r="K76" s="189">
        <f t="shared" si="7"/>
        <v>199.57656250000005</v>
      </c>
      <c r="L76" s="190">
        <f t="shared" si="7"/>
        <v>224.078125</v>
      </c>
      <c r="M76" s="191">
        <f t="shared" si="7"/>
        <v>219.1171875</v>
      </c>
      <c r="X76" s="238">
        <v>345</v>
      </c>
      <c r="Y76" s="239">
        <v>6.3863</v>
      </c>
      <c r="Z76" s="240"/>
      <c r="AA76" s="241"/>
      <c r="AB76" s="242">
        <f t="shared" si="6"/>
        <v>-0.002179999999999893</v>
      </c>
      <c r="AC76" s="243"/>
      <c r="AL76" s="296">
        <v>38600</v>
      </c>
      <c r="AM76" s="297">
        <v>0.9372337962962963</v>
      </c>
      <c r="AN76" s="298">
        <v>660</v>
      </c>
      <c r="AO76" s="298">
        <v>1600</v>
      </c>
      <c r="AP76" s="298">
        <v>-0.001</v>
      </c>
      <c r="AQ76" s="298">
        <v>0</v>
      </c>
      <c r="AR76" s="298">
        <v>1600</v>
      </c>
      <c r="AS76" s="298">
        <v>0.011</v>
      </c>
      <c r="AT76" s="298">
        <v>-0.045</v>
      </c>
    </row>
    <row r="77" spans="1:46" ht="12.75">
      <c r="A77" s="64" t="s">
        <v>10</v>
      </c>
      <c r="B77" s="68">
        <f aca="true" t="shared" si="8" ref="B77:M77">STDEV(B10:B73)</f>
        <v>3.960959028888756</v>
      </c>
      <c r="C77" s="193">
        <f t="shared" si="8"/>
        <v>3.84204980786995</v>
      </c>
      <c r="D77" s="193">
        <f t="shared" si="8"/>
        <v>3.5130450630586205</v>
      </c>
      <c r="E77" s="193">
        <f t="shared" si="8"/>
        <v>5.988069943381082</v>
      </c>
      <c r="F77" s="194">
        <f t="shared" si="8"/>
        <v>4.511955019195069</v>
      </c>
      <c r="G77" s="69">
        <f t="shared" si="8"/>
        <v>4.679660640508987</v>
      </c>
      <c r="H77" s="70">
        <f t="shared" si="8"/>
        <v>4.008601862109618</v>
      </c>
      <c r="I77" s="193">
        <f t="shared" si="8"/>
        <v>3.8657993690656904</v>
      </c>
      <c r="J77" s="193">
        <f t="shared" si="8"/>
        <v>3.838722596210771</v>
      </c>
      <c r="K77" s="193">
        <f t="shared" si="8"/>
        <v>3.7996550464752814</v>
      </c>
      <c r="L77" s="194">
        <f t="shared" si="8"/>
        <v>4.835893205525577</v>
      </c>
      <c r="M77" s="69">
        <f t="shared" si="8"/>
        <v>4.456012691537553</v>
      </c>
      <c r="X77" s="238">
        <v>350</v>
      </c>
      <c r="Y77" s="239">
        <v>6.3972</v>
      </c>
      <c r="Z77" s="240"/>
      <c r="AA77" s="241"/>
      <c r="AB77" s="242">
        <f t="shared" si="6"/>
        <v>0</v>
      </c>
      <c r="AC77" s="243"/>
      <c r="AL77" s="296">
        <v>38600</v>
      </c>
      <c r="AM77" s="297">
        <v>0.9441782407407407</v>
      </c>
      <c r="AN77" s="298">
        <v>670</v>
      </c>
      <c r="AO77" s="298">
        <v>1600</v>
      </c>
      <c r="AP77" s="298">
        <v>-0.003</v>
      </c>
      <c r="AQ77" s="298">
        <v>-0.003</v>
      </c>
      <c r="AR77" s="298">
        <v>1600</v>
      </c>
      <c r="AS77" s="298">
        <v>-0.022</v>
      </c>
      <c r="AT77" s="298">
        <v>-0.008</v>
      </c>
    </row>
    <row r="78" spans="1:46" ht="12.75">
      <c r="A78" s="65" t="s">
        <v>15</v>
      </c>
      <c r="B78" s="195">
        <f aca="true" t="shared" si="9" ref="B78:M78">MAX(B10:B73)</f>
        <v>210.7</v>
      </c>
      <c r="C78" s="196">
        <f t="shared" si="9"/>
        <v>211.2</v>
      </c>
      <c r="D78" s="196">
        <f t="shared" si="9"/>
        <v>212.3</v>
      </c>
      <c r="E78" s="196">
        <f t="shared" si="9"/>
        <v>238.9</v>
      </c>
      <c r="F78" s="197">
        <f t="shared" si="9"/>
        <v>235.6</v>
      </c>
      <c r="G78" s="198">
        <f t="shared" si="9"/>
        <v>227.5</v>
      </c>
      <c r="H78" s="199">
        <f t="shared" si="9"/>
        <v>210.5</v>
      </c>
      <c r="I78" s="196">
        <f t="shared" si="9"/>
        <v>209.7</v>
      </c>
      <c r="J78" s="196">
        <f t="shared" si="9"/>
        <v>215.8</v>
      </c>
      <c r="K78" s="196">
        <f t="shared" si="9"/>
        <v>206.9</v>
      </c>
      <c r="L78" s="197">
        <f t="shared" si="9"/>
        <v>234.6</v>
      </c>
      <c r="M78" s="198">
        <f t="shared" si="9"/>
        <v>229.1</v>
      </c>
      <c r="X78" s="238">
        <v>355</v>
      </c>
      <c r="Y78" s="239">
        <v>6.3972</v>
      </c>
      <c r="Z78" s="240"/>
      <c r="AA78" s="241"/>
      <c r="AB78" s="242">
        <f t="shared" si="6"/>
        <v>0.0019000000000000128</v>
      </c>
      <c r="AC78" s="243"/>
      <c r="AL78" s="296">
        <v>38600</v>
      </c>
      <c r="AM78" s="297">
        <v>0.9511226851851852</v>
      </c>
      <c r="AN78" s="298">
        <v>680</v>
      </c>
      <c r="AO78" s="298">
        <v>1600</v>
      </c>
      <c r="AP78" s="298">
        <v>-0.003</v>
      </c>
      <c r="AQ78" s="298">
        <v>-0.003</v>
      </c>
      <c r="AR78" s="298">
        <v>1600</v>
      </c>
      <c r="AS78" s="298">
        <v>0.041</v>
      </c>
      <c r="AT78" s="298">
        <v>0.026</v>
      </c>
    </row>
    <row r="79" spans="1:46" ht="13.5" thickBot="1">
      <c r="A79" s="66" t="s">
        <v>16</v>
      </c>
      <c r="B79" s="200">
        <f aca="true" t="shared" si="10" ref="B79:M79">MIN(B10:B73)</f>
        <v>191.1</v>
      </c>
      <c r="C79" s="201">
        <f t="shared" si="10"/>
        <v>195</v>
      </c>
      <c r="D79" s="201">
        <f t="shared" si="10"/>
        <v>195.5</v>
      </c>
      <c r="E79" s="201">
        <f t="shared" si="10"/>
        <v>208.3</v>
      </c>
      <c r="F79" s="202">
        <f t="shared" si="10"/>
        <v>211.4</v>
      </c>
      <c r="G79" s="203">
        <f t="shared" si="10"/>
        <v>205.4</v>
      </c>
      <c r="H79" s="204">
        <f t="shared" si="10"/>
        <v>192.7</v>
      </c>
      <c r="I79" s="201">
        <f t="shared" si="10"/>
        <v>189.7</v>
      </c>
      <c r="J79" s="201">
        <f t="shared" si="10"/>
        <v>197.8</v>
      </c>
      <c r="K79" s="201">
        <f t="shared" si="10"/>
        <v>189.6</v>
      </c>
      <c r="L79" s="202">
        <f t="shared" si="10"/>
        <v>211.5</v>
      </c>
      <c r="M79" s="203">
        <f t="shared" si="10"/>
        <v>208</v>
      </c>
      <c r="X79" s="238">
        <v>360</v>
      </c>
      <c r="Y79" s="239">
        <v>6.3877</v>
      </c>
      <c r="Z79" s="240"/>
      <c r="AA79" s="241"/>
      <c r="AB79" s="242">
        <f t="shared" si="6"/>
        <v>0</v>
      </c>
      <c r="AC79" s="243"/>
      <c r="AL79" s="296">
        <v>38600</v>
      </c>
      <c r="AM79" s="297">
        <v>0.9580671296296296</v>
      </c>
      <c r="AN79" s="298">
        <v>690</v>
      </c>
      <c r="AO79" s="298">
        <v>1600</v>
      </c>
      <c r="AP79" s="298">
        <v>-0.004</v>
      </c>
      <c r="AQ79" s="298">
        <v>-0.003</v>
      </c>
      <c r="AR79" s="298">
        <v>1600</v>
      </c>
      <c r="AS79" s="298">
        <v>0.006</v>
      </c>
      <c r="AT79" s="298">
        <v>-0.017</v>
      </c>
    </row>
    <row r="80" spans="1:46" ht="13.5" thickBot="1">
      <c r="A80" s="67" t="s">
        <v>9</v>
      </c>
      <c r="B80" s="292" t="s">
        <v>93</v>
      </c>
      <c r="C80" s="283"/>
      <c r="D80" s="283"/>
      <c r="E80" s="283"/>
      <c r="F80" s="283"/>
      <c r="G80" s="293"/>
      <c r="H80" s="292" t="s">
        <v>94</v>
      </c>
      <c r="I80" s="283"/>
      <c r="J80" s="283"/>
      <c r="K80" s="283"/>
      <c r="L80" s="283"/>
      <c r="M80" s="293"/>
      <c r="X80" s="238">
        <v>365</v>
      </c>
      <c r="Y80" s="239">
        <v>6.3877</v>
      </c>
      <c r="Z80" s="240"/>
      <c r="AA80" s="241"/>
      <c r="AB80" s="242">
        <f t="shared" si="6"/>
        <v>-0.0028200000000000005</v>
      </c>
      <c r="AC80" s="243"/>
      <c r="AL80" s="296">
        <v>38600</v>
      </c>
      <c r="AM80" s="297">
        <v>0.9650115740740741</v>
      </c>
      <c r="AN80" s="298">
        <v>700</v>
      </c>
      <c r="AO80" s="298">
        <v>1600</v>
      </c>
      <c r="AP80" s="298">
        <v>-0.004</v>
      </c>
      <c r="AQ80" s="298">
        <v>-0.004</v>
      </c>
      <c r="AR80" s="298">
        <v>1600</v>
      </c>
      <c r="AS80" s="298">
        <v>-0.024</v>
      </c>
      <c r="AT80" s="298">
        <v>0.009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>
        <v>370</v>
      </c>
      <c r="Y81" s="239">
        <v>6.4018</v>
      </c>
      <c r="Z81" s="240"/>
      <c r="AA81" s="241"/>
      <c r="AB81" s="242">
        <f t="shared" si="6"/>
        <v>0</v>
      </c>
      <c r="AC81" s="243"/>
      <c r="AL81" s="296">
        <v>38600</v>
      </c>
      <c r="AM81" s="297">
        <v>0.9719560185185184</v>
      </c>
      <c r="AN81" s="298">
        <v>710</v>
      </c>
      <c r="AO81" s="298">
        <v>1600</v>
      </c>
      <c r="AP81" s="298">
        <v>-0.006</v>
      </c>
      <c r="AQ81" s="298">
        <v>-0.004</v>
      </c>
      <c r="AR81" s="298">
        <v>1600</v>
      </c>
      <c r="AS81" s="298">
        <v>0.009</v>
      </c>
      <c r="AT81" s="298">
        <v>0.022</v>
      </c>
    </row>
    <row r="82" spans="24:46" ht="12.75">
      <c r="X82" s="238">
        <v>375</v>
      </c>
      <c r="Y82" s="239">
        <v>6.4018</v>
      </c>
      <c r="Z82" s="240"/>
      <c r="AA82" s="241"/>
      <c r="AB82" s="242">
        <f t="shared" si="6"/>
        <v>0.001159999999999961</v>
      </c>
      <c r="AC82" s="243"/>
      <c r="AL82" s="296">
        <v>38600</v>
      </c>
      <c r="AM82" s="297">
        <v>0.978900462962963</v>
      </c>
      <c r="AN82" s="298">
        <v>720</v>
      </c>
      <c r="AO82" s="298">
        <v>1600</v>
      </c>
      <c r="AP82" s="298">
        <v>-0.001</v>
      </c>
      <c r="AQ82" s="298">
        <v>-0.003</v>
      </c>
      <c r="AR82" s="298">
        <v>1600</v>
      </c>
      <c r="AS82" s="298">
        <v>0.004</v>
      </c>
      <c r="AT82" s="298">
        <v>0.003</v>
      </c>
    </row>
    <row r="83" spans="24:46" ht="12.75">
      <c r="X83" s="238">
        <v>380</v>
      </c>
      <c r="Y83" s="239">
        <v>6.396</v>
      </c>
      <c r="Z83" s="240"/>
      <c r="AA83" s="241"/>
      <c r="AB83" s="242">
        <f t="shared" si="6"/>
        <v>0</v>
      </c>
      <c r="AC83" s="243"/>
      <c r="AL83" s="296">
        <v>38600</v>
      </c>
      <c r="AM83" s="297">
        <v>0.9858564814814814</v>
      </c>
      <c r="AN83" s="298">
        <v>730</v>
      </c>
      <c r="AO83" s="298">
        <v>1600</v>
      </c>
      <c r="AP83" s="298">
        <v>-0.004</v>
      </c>
      <c r="AQ83" s="298">
        <v>-0.004</v>
      </c>
      <c r="AR83" s="298">
        <v>1600</v>
      </c>
      <c r="AS83" s="298">
        <v>-0.02</v>
      </c>
      <c r="AT83" s="298">
        <v>-0.003</v>
      </c>
    </row>
    <row r="84" spans="24:46" ht="12.75">
      <c r="X84" s="238">
        <v>385</v>
      </c>
      <c r="Y84" s="239">
        <v>6.396</v>
      </c>
      <c r="Z84" s="240"/>
      <c r="AA84" s="241"/>
      <c r="AB84" s="242">
        <f t="shared" si="6"/>
        <v>0.0008599999999999497</v>
      </c>
      <c r="AC84" s="243"/>
      <c r="AL84" s="296">
        <v>38600</v>
      </c>
      <c r="AM84" s="297">
        <v>0.992800925925926</v>
      </c>
      <c r="AN84" s="298">
        <v>740</v>
      </c>
      <c r="AO84" s="298">
        <v>1600</v>
      </c>
      <c r="AP84" s="298">
        <v>-0.003</v>
      </c>
      <c r="AQ84" s="298">
        <v>-0.003</v>
      </c>
      <c r="AR84" s="298">
        <v>1600</v>
      </c>
      <c r="AS84" s="298">
        <v>0.037</v>
      </c>
      <c r="AT84" s="298">
        <v>-0.035</v>
      </c>
    </row>
    <row r="85" spans="24:46" ht="12.75">
      <c r="X85" s="238">
        <v>390</v>
      </c>
      <c r="Y85" s="239">
        <v>6.3917</v>
      </c>
      <c r="Z85" s="240"/>
      <c r="AA85" s="241"/>
      <c r="AB85" s="242">
        <f t="shared" si="6"/>
        <v>0</v>
      </c>
      <c r="AC85" s="243"/>
      <c r="AL85" s="296">
        <v>38600</v>
      </c>
      <c r="AM85" s="297">
        <v>0.9997453703703704</v>
      </c>
      <c r="AN85" s="298">
        <v>750</v>
      </c>
      <c r="AO85" s="298">
        <v>1600</v>
      </c>
      <c r="AP85" s="298">
        <v>-0.003</v>
      </c>
      <c r="AQ85" s="298">
        <v>-0.005</v>
      </c>
      <c r="AR85" s="298">
        <v>1600</v>
      </c>
      <c r="AS85" s="298">
        <v>0.016</v>
      </c>
      <c r="AT85" s="298">
        <v>-0.033</v>
      </c>
    </row>
    <row r="86" spans="24:46" ht="12.75">
      <c r="X86" s="238">
        <v>395</v>
      </c>
      <c r="Y86" s="239">
        <v>6.3917</v>
      </c>
      <c r="Z86" s="240"/>
      <c r="AA86" s="241"/>
      <c r="AB86" s="242">
        <f t="shared" si="6"/>
        <v>0.0015399999999999637</v>
      </c>
      <c r="AC86" s="243"/>
      <c r="AL86" s="296">
        <v>38601</v>
      </c>
      <c r="AM86" s="297">
        <v>0.006689814814814814</v>
      </c>
      <c r="AN86" s="298">
        <v>760</v>
      </c>
      <c r="AO86" s="298">
        <v>1600</v>
      </c>
      <c r="AP86" s="298">
        <v>0</v>
      </c>
      <c r="AQ86" s="298">
        <v>-0.004</v>
      </c>
      <c r="AR86" s="298">
        <v>1600</v>
      </c>
      <c r="AS86" s="298">
        <v>0.027</v>
      </c>
      <c r="AT86" s="298">
        <v>-0.023</v>
      </c>
    </row>
    <row r="87" spans="24:46" ht="12.75">
      <c r="X87" s="238">
        <v>400</v>
      </c>
      <c r="Y87" s="239">
        <v>6.384</v>
      </c>
      <c r="Z87" s="240"/>
      <c r="AA87" s="241"/>
      <c r="AB87" s="242">
        <f t="shared" si="6"/>
        <v>0</v>
      </c>
      <c r="AC87" s="243"/>
      <c r="AL87" s="296">
        <v>38601</v>
      </c>
      <c r="AM87" s="297">
        <v>0.013634259259259257</v>
      </c>
      <c r="AN87" s="298">
        <v>770</v>
      </c>
      <c r="AO87" s="298">
        <v>1600</v>
      </c>
      <c r="AP87" s="298">
        <v>-0.003</v>
      </c>
      <c r="AQ87" s="298">
        <v>-0.003</v>
      </c>
      <c r="AR87" s="298">
        <v>1600</v>
      </c>
      <c r="AS87" s="298">
        <v>-0.03</v>
      </c>
      <c r="AT87" s="298">
        <v>0.03</v>
      </c>
    </row>
    <row r="88" spans="24:46" ht="12.75">
      <c r="X88" s="238">
        <v>405</v>
      </c>
      <c r="Y88" s="239">
        <v>6.384</v>
      </c>
      <c r="Z88" s="240"/>
      <c r="AA88" s="241"/>
      <c r="AB88" s="242">
        <f t="shared" si="6"/>
        <v>-0.0013199999999999434</v>
      </c>
      <c r="AC88" s="243"/>
      <c r="AL88" s="296">
        <v>38601</v>
      </c>
      <c r="AM88" s="297">
        <v>0.020578703703703703</v>
      </c>
      <c r="AN88" s="298">
        <v>780</v>
      </c>
      <c r="AO88" s="298">
        <v>1600</v>
      </c>
      <c r="AP88" s="298">
        <v>-0.003</v>
      </c>
      <c r="AQ88" s="298">
        <v>-0.002</v>
      </c>
      <c r="AR88" s="298">
        <v>1600</v>
      </c>
      <c r="AS88" s="298">
        <v>-0.012</v>
      </c>
      <c r="AT88" s="298">
        <v>-0.012</v>
      </c>
    </row>
    <row r="89" spans="24:46" ht="12.75">
      <c r="X89" s="238">
        <v>410</v>
      </c>
      <c r="Y89" s="239">
        <v>6.3906</v>
      </c>
      <c r="Z89" s="240"/>
      <c r="AA89" s="241"/>
      <c r="AB89" s="242">
        <f t="shared" si="6"/>
        <v>0</v>
      </c>
      <c r="AC89" s="243"/>
      <c r="AL89" s="296">
        <v>38601</v>
      </c>
      <c r="AM89" s="297">
        <v>0.027523148148148147</v>
      </c>
      <c r="AN89" s="298">
        <v>790</v>
      </c>
      <c r="AO89" s="298">
        <v>1600</v>
      </c>
      <c r="AP89" s="298">
        <v>-0.004</v>
      </c>
      <c r="AQ89" s="298">
        <v>-0.002</v>
      </c>
      <c r="AR89" s="298">
        <v>1600</v>
      </c>
      <c r="AS89" s="298">
        <v>0.001</v>
      </c>
      <c r="AT89" s="298">
        <v>-0.012</v>
      </c>
    </row>
    <row r="90" spans="24:46" ht="12.75">
      <c r="X90" s="238">
        <v>415</v>
      </c>
      <c r="Y90" s="239">
        <v>6.3906</v>
      </c>
      <c r="Z90" s="240"/>
      <c r="AA90" s="241"/>
      <c r="AB90" s="242">
        <f t="shared" si="6"/>
        <v>-0.0009399999999999409</v>
      </c>
      <c r="AC90" s="243"/>
      <c r="AL90" s="296">
        <v>38601</v>
      </c>
      <c r="AM90" s="297">
        <v>0.03446759259259259</v>
      </c>
      <c r="AN90" s="298">
        <v>800</v>
      </c>
      <c r="AO90" s="298">
        <v>1600</v>
      </c>
      <c r="AP90" s="298">
        <v>-0.003</v>
      </c>
      <c r="AQ90" s="298">
        <v>-0.009</v>
      </c>
      <c r="AR90" s="298">
        <v>1600</v>
      </c>
      <c r="AS90" s="298">
        <v>0.037</v>
      </c>
      <c r="AT90" s="298">
        <v>0.005</v>
      </c>
    </row>
    <row r="91" spans="24:46" ht="12.75">
      <c r="X91" s="238">
        <v>420</v>
      </c>
      <c r="Y91" s="239">
        <v>6.3953</v>
      </c>
      <c r="Z91" s="240"/>
      <c r="AA91" s="241"/>
      <c r="AB91" s="242">
        <f t="shared" si="6"/>
        <v>0</v>
      </c>
      <c r="AC91" s="243"/>
      <c r="AL91" s="296">
        <v>38601</v>
      </c>
      <c r="AM91" s="297">
        <v>0.04141203703703704</v>
      </c>
      <c r="AN91" s="298">
        <v>810</v>
      </c>
      <c r="AO91" s="298">
        <v>1600</v>
      </c>
      <c r="AP91" s="298">
        <v>-0.001</v>
      </c>
      <c r="AQ91" s="298">
        <v>-0.007</v>
      </c>
      <c r="AR91" s="298">
        <v>1600</v>
      </c>
      <c r="AS91" s="298">
        <v>-0.023</v>
      </c>
      <c r="AT91" s="298">
        <v>-0.007</v>
      </c>
    </row>
    <row r="92" spans="24:46" ht="12.75">
      <c r="X92" s="238">
        <v>425</v>
      </c>
      <c r="Y92" s="239">
        <v>6.3953</v>
      </c>
      <c r="Z92" s="240"/>
      <c r="AA92" s="241"/>
      <c r="AB92" s="242">
        <f t="shared" si="6"/>
        <v>0.003939999999999877</v>
      </c>
      <c r="AC92" s="243"/>
      <c r="AL92" s="296">
        <v>38601</v>
      </c>
      <c r="AM92" s="297">
        <v>0.04835648148148148</v>
      </c>
      <c r="AN92" s="298">
        <v>820</v>
      </c>
      <c r="AO92" s="298">
        <v>1600</v>
      </c>
      <c r="AP92" s="298">
        <v>-0.003</v>
      </c>
      <c r="AQ92" s="298">
        <v>-0.002</v>
      </c>
      <c r="AR92" s="298">
        <v>1600</v>
      </c>
      <c r="AS92" s="298">
        <v>0.012</v>
      </c>
      <c r="AT92" s="298">
        <v>-0.02</v>
      </c>
    </row>
    <row r="93" spans="24:46" ht="12.75">
      <c r="X93" s="238">
        <v>430</v>
      </c>
      <c r="Y93" s="239">
        <v>6.3756</v>
      </c>
      <c r="Z93" s="240"/>
      <c r="AA93" s="241"/>
      <c r="AB93" s="242">
        <f t="shared" si="6"/>
        <v>0</v>
      </c>
      <c r="AC93" s="243"/>
      <c r="AL93" s="296">
        <v>38601</v>
      </c>
      <c r="AM93" s="297">
        <v>0.05530092592592593</v>
      </c>
      <c r="AN93" s="298">
        <v>830</v>
      </c>
      <c r="AO93" s="298">
        <v>1600</v>
      </c>
      <c r="AP93" s="298">
        <v>-0.003</v>
      </c>
      <c r="AQ93" s="298">
        <v>-0.004</v>
      </c>
      <c r="AR93" s="298">
        <v>1600</v>
      </c>
      <c r="AS93" s="298">
        <v>-0.019</v>
      </c>
      <c r="AT93" s="298">
        <v>-0.056</v>
      </c>
    </row>
    <row r="94" spans="24:46" ht="12.75">
      <c r="X94" s="238">
        <v>435</v>
      </c>
      <c r="Y94" s="239">
        <v>6.3756</v>
      </c>
      <c r="Z94" s="240"/>
      <c r="AA94" s="241"/>
      <c r="AB94" s="242">
        <f t="shared" si="6"/>
        <v>0.0009800000000000253</v>
      </c>
      <c r="AC94" s="243"/>
      <c r="AL94" s="296">
        <v>38601</v>
      </c>
      <c r="AM94" s="297">
        <v>0.06224537037037037</v>
      </c>
      <c r="AN94" s="298">
        <v>840</v>
      </c>
      <c r="AO94" s="298">
        <v>1600</v>
      </c>
      <c r="AP94" s="298">
        <v>-0.003</v>
      </c>
      <c r="AQ94" s="298">
        <v>-0.006</v>
      </c>
      <c r="AR94" s="298">
        <v>1600</v>
      </c>
      <c r="AS94" s="298">
        <v>0.003</v>
      </c>
      <c r="AT94" s="298">
        <v>-0.012</v>
      </c>
    </row>
    <row r="95" spans="24:46" ht="12.75">
      <c r="X95" s="238">
        <v>440</v>
      </c>
      <c r="Y95" s="239">
        <v>6.3707</v>
      </c>
      <c r="Z95" s="240"/>
      <c r="AA95" s="241"/>
      <c r="AB95" s="242">
        <f t="shared" si="6"/>
        <v>0</v>
      </c>
      <c r="AC95" s="243"/>
      <c r="AL95" s="296">
        <v>38601</v>
      </c>
      <c r="AM95" s="297">
        <v>0.06918981481481482</v>
      </c>
      <c r="AN95" s="298">
        <v>850</v>
      </c>
      <c r="AO95" s="298">
        <v>1600</v>
      </c>
      <c r="AP95" s="298">
        <v>-0.002</v>
      </c>
      <c r="AQ95" s="298">
        <v>-0.002</v>
      </c>
      <c r="AR95" s="298">
        <v>1600</v>
      </c>
      <c r="AS95" s="298">
        <v>-0.016</v>
      </c>
      <c r="AT95" s="298">
        <v>-0.005</v>
      </c>
    </row>
    <row r="96" spans="24:46" ht="12.75">
      <c r="X96" s="238">
        <v>445</v>
      </c>
      <c r="Y96" s="239">
        <v>6.3707</v>
      </c>
      <c r="Z96" s="240"/>
      <c r="AA96" s="241"/>
      <c r="AB96" s="242">
        <f t="shared" si="6"/>
        <v>-0.0024399999999999977</v>
      </c>
      <c r="AC96" s="243"/>
      <c r="AL96" s="296">
        <v>38601</v>
      </c>
      <c r="AM96" s="297">
        <v>0.07613425925925926</v>
      </c>
      <c r="AN96" s="298">
        <v>860</v>
      </c>
      <c r="AO96" s="298">
        <v>1600</v>
      </c>
      <c r="AP96" s="298">
        <v>0.001</v>
      </c>
      <c r="AQ96" s="298">
        <v>-0.003</v>
      </c>
      <c r="AR96" s="298">
        <v>1600</v>
      </c>
      <c r="AS96" s="298">
        <v>-0.001</v>
      </c>
      <c r="AT96" s="298">
        <v>-0.029</v>
      </c>
    </row>
    <row r="97" spans="24:46" ht="12.75">
      <c r="X97" s="238">
        <v>450</v>
      </c>
      <c r="Y97" s="239">
        <v>6.3829</v>
      </c>
      <c r="Z97" s="240"/>
      <c r="AA97" s="241"/>
      <c r="AB97" s="242">
        <f t="shared" si="6"/>
        <v>0</v>
      </c>
      <c r="AC97" s="243"/>
      <c r="AL97" s="296">
        <v>38601</v>
      </c>
      <c r="AM97" s="297">
        <v>0.0830787037037037</v>
      </c>
      <c r="AN97" s="298">
        <v>870</v>
      </c>
      <c r="AO97" s="298">
        <v>1600</v>
      </c>
      <c r="AP97" s="298">
        <v>-0.003</v>
      </c>
      <c r="AQ97" s="298">
        <v>-0.003</v>
      </c>
      <c r="AR97" s="298">
        <v>1600</v>
      </c>
      <c r="AS97" s="298">
        <v>0.036</v>
      </c>
      <c r="AT97" s="298">
        <v>0.001</v>
      </c>
    </row>
    <row r="98" spans="24:46" ht="12.75">
      <c r="X98" s="238">
        <v>455</v>
      </c>
      <c r="Y98" s="239">
        <v>6.3829</v>
      </c>
      <c r="Z98" s="240"/>
      <c r="AA98" s="241"/>
      <c r="AB98" s="242">
        <f t="shared" si="6"/>
        <v>-0.0007600000000000051</v>
      </c>
      <c r="AC98" s="243"/>
      <c r="AL98" s="296">
        <v>38601</v>
      </c>
      <c r="AM98" s="297">
        <v>0.09002314814814814</v>
      </c>
      <c r="AN98" s="298">
        <v>880</v>
      </c>
      <c r="AO98" s="298">
        <v>1600</v>
      </c>
      <c r="AP98" s="298">
        <v>-0.002</v>
      </c>
      <c r="AQ98" s="298">
        <v>-0.004</v>
      </c>
      <c r="AR98" s="298">
        <v>1600</v>
      </c>
      <c r="AS98" s="298">
        <v>0.016</v>
      </c>
      <c r="AT98" s="298">
        <v>-0.01</v>
      </c>
    </row>
    <row r="99" spans="24:46" ht="12.75">
      <c r="X99" s="238">
        <v>460</v>
      </c>
      <c r="Y99" s="239">
        <v>6.3867</v>
      </c>
      <c r="Z99" s="240"/>
      <c r="AA99" s="241"/>
      <c r="AB99" s="242">
        <f t="shared" si="6"/>
        <v>0</v>
      </c>
      <c r="AC99" s="243"/>
      <c r="AL99" s="296">
        <v>38601</v>
      </c>
      <c r="AM99" s="297">
        <v>0.09696759259259259</v>
      </c>
      <c r="AN99" s="298">
        <v>890</v>
      </c>
      <c r="AO99" s="298">
        <v>1600</v>
      </c>
      <c r="AP99" s="298">
        <v>-0.002</v>
      </c>
      <c r="AQ99" s="298">
        <v>-0.003</v>
      </c>
      <c r="AR99" s="298">
        <v>1600</v>
      </c>
      <c r="AS99" s="298">
        <v>0.027</v>
      </c>
      <c r="AT99" s="298">
        <v>-0.014</v>
      </c>
    </row>
    <row r="100" spans="24:46" ht="12.75">
      <c r="X100" s="238">
        <v>465</v>
      </c>
      <c r="Y100" s="239">
        <v>6.3867</v>
      </c>
      <c r="Z100" s="240"/>
      <c r="AA100" s="241"/>
      <c r="AB100" s="242">
        <f t="shared" si="6"/>
        <v>0.00578000000000003</v>
      </c>
      <c r="AC100" s="243"/>
      <c r="AL100" s="296">
        <v>38601</v>
      </c>
      <c r="AM100" s="297">
        <v>0.10391203703703704</v>
      </c>
      <c r="AN100" s="298">
        <v>900</v>
      </c>
      <c r="AO100" s="298">
        <v>1600</v>
      </c>
      <c r="AP100" s="298">
        <v>-0.002</v>
      </c>
      <c r="AQ100" s="298">
        <v>-0.004</v>
      </c>
      <c r="AR100" s="298">
        <v>1600</v>
      </c>
      <c r="AS100" s="298">
        <v>-0.005</v>
      </c>
      <c r="AT100" s="298">
        <v>0.002</v>
      </c>
    </row>
    <row r="101" spans="24:46" ht="12.75">
      <c r="X101" s="238">
        <v>470</v>
      </c>
      <c r="Y101" s="239">
        <v>6.3578</v>
      </c>
      <c r="Z101" s="240"/>
      <c r="AA101" s="241"/>
      <c r="AB101" s="242">
        <f t="shared" si="6"/>
        <v>0</v>
      </c>
      <c r="AC101" s="243"/>
      <c r="AL101" s="296">
        <v>38601</v>
      </c>
      <c r="AM101" s="297">
        <v>0.11085648148148149</v>
      </c>
      <c r="AN101" s="298">
        <v>910</v>
      </c>
      <c r="AO101" s="298">
        <v>1600</v>
      </c>
      <c r="AP101" s="298">
        <v>-0.002</v>
      </c>
      <c r="AQ101" s="298">
        <v>-0.003</v>
      </c>
      <c r="AR101" s="298">
        <v>1600</v>
      </c>
      <c r="AS101" s="298">
        <v>0.008</v>
      </c>
      <c r="AT101" s="298">
        <v>0.019</v>
      </c>
    </row>
    <row r="102" spans="24:46" ht="12.75">
      <c r="X102" s="238">
        <v>475</v>
      </c>
      <c r="Y102" s="239">
        <v>6.3578</v>
      </c>
      <c r="Z102" s="240"/>
      <c r="AA102" s="241"/>
      <c r="AB102" s="242">
        <f t="shared" si="6"/>
        <v>-0.0037799999999998946</v>
      </c>
      <c r="AC102" s="243"/>
      <c r="AL102" s="296">
        <v>38601</v>
      </c>
      <c r="AM102" s="297">
        <v>0.11780092592592593</v>
      </c>
      <c r="AN102" s="298">
        <v>920</v>
      </c>
      <c r="AO102" s="298">
        <v>1600</v>
      </c>
      <c r="AP102" s="298">
        <v>-0.005</v>
      </c>
      <c r="AQ102" s="298">
        <v>-0.004</v>
      </c>
      <c r="AR102" s="298">
        <v>1600</v>
      </c>
      <c r="AS102" s="298">
        <v>0.019</v>
      </c>
      <c r="AT102" s="298">
        <v>-0.006</v>
      </c>
    </row>
    <row r="103" spans="24:46" ht="12.75">
      <c r="X103" s="238">
        <v>480</v>
      </c>
      <c r="Y103" s="239">
        <v>6.3767</v>
      </c>
      <c r="Z103" s="240"/>
      <c r="AA103" s="241"/>
      <c r="AB103" s="242">
        <f t="shared" si="6"/>
        <v>0</v>
      </c>
      <c r="AC103" s="243"/>
      <c r="AL103" s="296">
        <v>38601</v>
      </c>
      <c r="AM103" s="297">
        <v>0.12474537037037037</v>
      </c>
      <c r="AN103" s="298">
        <v>930</v>
      </c>
      <c r="AO103" s="298">
        <v>1600</v>
      </c>
      <c r="AP103" s="298">
        <v>-0.002</v>
      </c>
      <c r="AQ103" s="298">
        <v>-0.004</v>
      </c>
      <c r="AR103" s="298">
        <v>1600</v>
      </c>
      <c r="AS103" s="298">
        <v>-0.029</v>
      </c>
      <c r="AT103" s="298">
        <v>-0.026</v>
      </c>
    </row>
    <row r="104" spans="24:46" ht="12.75">
      <c r="X104" s="238">
        <v>485</v>
      </c>
      <c r="Y104" s="239">
        <v>6.3767</v>
      </c>
      <c r="Z104" s="240"/>
      <c r="AA104" s="241"/>
      <c r="AB104" s="242">
        <f t="shared" si="6"/>
        <v>0.0028999999999999916</v>
      </c>
      <c r="AC104" s="243"/>
      <c r="AL104" s="296">
        <v>38601</v>
      </c>
      <c r="AM104" s="297">
        <v>0.13168981481481482</v>
      </c>
      <c r="AN104" s="298">
        <v>940</v>
      </c>
      <c r="AO104" s="298">
        <v>1600</v>
      </c>
      <c r="AP104" s="298">
        <v>0</v>
      </c>
      <c r="AQ104" s="298">
        <v>-0.003</v>
      </c>
      <c r="AR104" s="298">
        <v>1600</v>
      </c>
      <c r="AS104" s="298">
        <v>-0.03</v>
      </c>
      <c r="AT104" s="298">
        <v>-0.023</v>
      </c>
    </row>
    <row r="105" spans="24:46" ht="12.75">
      <c r="X105" s="238">
        <v>490</v>
      </c>
      <c r="Y105" s="239">
        <v>6.3622</v>
      </c>
      <c r="Z105" s="240"/>
      <c r="AA105" s="241"/>
      <c r="AB105" s="242">
        <f t="shared" si="6"/>
        <v>0</v>
      </c>
      <c r="AC105" s="243"/>
      <c r="AL105" s="296">
        <v>38601</v>
      </c>
      <c r="AM105" s="297">
        <v>0.13863425925925926</v>
      </c>
      <c r="AN105" s="298">
        <v>950</v>
      </c>
      <c r="AO105" s="298">
        <v>1600</v>
      </c>
      <c r="AP105" s="298">
        <v>-0.003</v>
      </c>
      <c r="AQ105" s="298">
        <v>-0.004</v>
      </c>
      <c r="AR105" s="298">
        <v>1600</v>
      </c>
      <c r="AS105" s="298">
        <v>0.021</v>
      </c>
      <c r="AT105" s="298">
        <v>-0.038</v>
      </c>
    </row>
    <row r="106" spans="24:46" ht="12.75">
      <c r="X106" s="238">
        <v>495</v>
      </c>
      <c r="Y106" s="239">
        <v>6.3622</v>
      </c>
      <c r="Z106" s="240"/>
      <c r="AA106" s="241"/>
      <c r="AB106" s="242">
        <f t="shared" si="6"/>
        <v>0.0028399999999999537</v>
      </c>
      <c r="AC106" s="243"/>
      <c r="AL106" s="296">
        <v>38601</v>
      </c>
      <c r="AM106" s="297">
        <v>0.14559027777777778</v>
      </c>
      <c r="AN106" s="298">
        <v>960</v>
      </c>
      <c r="AO106" s="298">
        <v>1600</v>
      </c>
      <c r="AP106" s="298">
        <v>-0.003</v>
      </c>
      <c r="AQ106" s="298">
        <v>-0.003</v>
      </c>
      <c r="AR106" s="298">
        <v>1600</v>
      </c>
      <c r="AS106" s="298">
        <v>0.031</v>
      </c>
      <c r="AT106" s="298">
        <v>0.004</v>
      </c>
    </row>
    <row r="107" spans="24:46" ht="12.75">
      <c r="X107" s="238">
        <v>500</v>
      </c>
      <c r="Y107" s="239">
        <v>6.348</v>
      </c>
      <c r="Z107" s="240"/>
      <c r="AA107" s="241"/>
      <c r="AB107" s="242">
        <f t="shared" si="6"/>
        <v>0</v>
      </c>
      <c r="AC107" s="243"/>
      <c r="AL107" s="296">
        <v>38601</v>
      </c>
      <c r="AM107" s="297">
        <v>0.15253472222222222</v>
      </c>
      <c r="AN107" s="298">
        <v>970</v>
      </c>
      <c r="AO107" s="298">
        <v>1600</v>
      </c>
      <c r="AP107" s="298">
        <v>0</v>
      </c>
      <c r="AQ107" s="298">
        <v>-0.004</v>
      </c>
      <c r="AR107" s="298">
        <v>1600</v>
      </c>
      <c r="AS107" s="298">
        <v>0.007</v>
      </c>
      <c r="AT107" s="298">
        <v>-0.016</v>
      </c>
    </row>
    <row r="108" spans="24:46" ht="12.75">
      <c r="X108" s="238">
        <v>505</v>
      </c>
      <c r="Y108" s="239">
        <v>6.348</v>
      </c>
      <c r="Z108" s="240"/>
      <c r="AA108" s="241"/>
      <c r="AB108" s="242">
        <f t="shared" si="6"/>
        <v>0.0017400000000000304</v>
      </c>
      <c r="AC108" s="243"/>
      <c r="AL108" s="296">
        <v>38601</v>
      </c>
      <c r="AM108" s="297">
        <v>0.15947916666666667</v>
      </c>
      <c r="AN108" s="298">
        <v>980</v>
      </c>
      <c r="AO108" s="298">
        <v>1600</v>
      </c>
      <c r="AP108" s="298">
        <v>-0.002</v>
      </c>
      <c r="AQ108" s="298">
        <v>-0.002</v>
      </c>
      <c r="AR108" s="298">
        <v>1600</v>
      </c>
      <c r="AS108" s="298">
        <v>0.01</v>
      </c>
      <c r="AT108" s="298">
        <v>0.007</v>
      </c>
    </row>
    <row r="109" spans="24:46" ht="12.75">
      <c r="X109" s="238">
        <v>510</v>
      </c>
      <c r="Y109" s="239">
        <v>6.3393</v>
      </c>
      <c r="Z109" s="240"/>
      <c r="AA109" s="241"/>
      <c r="AB109" s="242">
        <f t="shared" si="6"/>
        <v>-0.0030400000000000206</v>
      </c>
      <c r="AC109" s="243"/>
      <c r="AL109" s="296">
        <v>38601</v>
      </c>
      <c r="AM109" s="297">
        <v>0.16642361111111112</v>
      </c>
      <c r="AN109" s="298">
        <v>990</v>
      </c>
      <c r="AO109" s="298">
        <v>1600</v>
      </c>
      <c r="AP109" s="298">
        <v>-0.002</v>
      </c>
      <c r="AQ109" s="298">
        <v>-0.003</v>
      </c>
      <c r="AR109" s="298">
        <v>1600</v>
      </c>
      <c r="AS109" s="298">
        <v>0.001</v>
      </c>
      <c r="AT109" s="298">
        <v>0.01</v>
      </c>
    </row>
    <row r="110" spans="24:46" ht="12.75">
      <c r="X110" s="238">
        <v>515</v>
      </c>
      <c r="Y110" s="239">
        <v>6.3545</v>
      </c>
      <c r="Z110" s="240"/>
      <c r="AA110" s="241"/>
      <c r="AB110" s="242">
        <f t="shared" si="6"/>
        <v>0</v>
      </c>
      <c r="AC110" s="243"/>
      <c r="AL110" s="296">
        <v>38601</v>
      </c>
      <c r="AM110" s="297">
        <v>0.17336805555555557</v>
      </c>
      <c r="AN110" s="298">
        <v>1000</v>
      </c>
      <c r="AO110" s="298">
        <v>1600</v>
      </c>
      <c r="AP110" s="298">
        <v>-0.001</v>
      </c>
      <c r="AQ110" s="298">
        <v>-0.002</v>
      </c>
      <c r="AR110" s="298">
        <v>1600</v>
      </c>
      <c r="AS110" s="298">
        <v>0.015</v>
      </c>
      <c r="AT110" s="298">
        <v>-0.014</v>
      </c>
    </row>
    <row r="111" spans="24:46" ht="12.75">
      <c r="X111" s="238">
        <v>520</v>
      </c>
      <c r="Y111" s="239">
        <v>6.3545</v>
      </c>
      <c r="Z111" s="240"/>
      <c r="AA111" s="241"/>
      <c r="AB111" s="242">
        <f t="shared" si="6"/>
        <v>0.003279999999999994</v>
      </c>
      <c r="AC111" s="243"/>
      <c r="AL111" s="296">
        <v>38601</v>
      </c>
      <c r="AM111" s="297">
        <v>0.1803125</v>
      </c>
      <c r="AN111" s="298">
        <v>1010</v>
      </c>
      <c r="AO111" s="298">
        <v>1600</v>
      </c>
      <c r="AP111" s="298">
        <v>-0.003</v>
      </c>
      <c r="AQ111" s="298">
        <v>-0.004</v>
      </c>
      <c r="AR111" s="298">
        <v>1600</v>
      </c>
      <c r="AS111" s="298">
        <v>-0.005</v>
      </c>
      <c r="AT111" s="298">
        <v>-0.027</v>
      </c>
    </row>
    <row r="112" spans="24:46" ht="12.75">
      <c r="X112" s="238">
        <v>525</v>
      </c>
      <c r="Y112" s="239">
        <v>6.3381</v>
      </c>
      <c r="Z112" s="240"/>
      <c r="AA112" s="241"/>
      <c r="AB112" s="242">
        <f t="shared" si="6"/>
        <v>0</v>
      </c>
      <c r="AC112" s="243"/>
      <c r="AL112" s="296">
        <v>38601</v>
      </c>
      <c r="AM112" s="297">
        <v>0.18725694444444443</v>
      </c>
      <c r="AN112" s="298">
        <v>1020</v>
      </c>
      <c r="AO112" s="298">
        <v>1600</v>
      </c>
      <c r="AP112" s="298">
        <v>0</v>
      </c>
      <c r="AQ112" s="298">
        <v>-0.002</v>
      </c>
      <c r="AR112" s="298">
        <v>1600</v>
      </c>
      <c r="AS112" s="298">
        <v>0.016</v>
      </c>
      <c r="AT112" s="298">
        <v>-0.029</v>
      </c>
    </row>
    <row r="113" spans="24:46" ht="12.75">
      <c r="X113" s="238">
        <v>530</v>
      </c>
      <c r="Y113" s="239">
        <v>6.3381</v>
      </c>
      <c r="Z113" s="240"/>
      <c r="AA113" s="241"/>
      <c r="AB113" s="242">
        <f t="shared" si="6"/>
        <v>-0.0008200000000000429</v>
      </c>
      <c r="AC113" s="243"/>
      <c r="AL113" s="296">
        <v>38601</v>
      </c>
      <c r="AM113" s="297">
        <v>0.1942013888888889</v>
      </c>
      <c r="AN113" s="298">
        <v>1030</v>
      </c>
      <c r="AO113" s="298">
        <v>1600</v>
      </c>
      <c r="AP113" s="298">
        <v>-0.004</v>
      </c>
      <c r="AQ113" s="298">
        <v>-0.003</v>
      </c>
      <c r="AR113" s="298">
        <v>1600</v>
      </c>
      <c r="AS113" s="298">
        <v>-0.007</v>
      </c>
      <c r="AT113" s="298">
        <v>-0.002</v>
      </c>
    </row>
    <row r="114" spans="24:46" ht="12.75">
      <c r="X114" s="238">
        <v>535</v>
      </c>
      <c r="Y114" s="239">
        <v>6.3422</v>
      </c>
      <c r="Z114" s="240"/>
      <c r="AA114" s="241"/>
      <c r="AB114" s="242">
        <f t="shared" si="6"/>
        <v>0</v>
      </c>
      <c r="AC114" s="243"/>
      <c r="AL114" s="296">
        <v>38601</v>
      </c>
      <c r="AM114" s="297">
        <v>0.20114583333333333</v>
      </c>
      <c r="AN114" s="298">
        <v>1040</v>
      </c>
      <c r="AO114" s="298">
        <v>1600</v>
      </c>
      <c r="AP114" s="298">
        <v>-0.004</v>
      </c>
      <c r="AQ114" s="298">
        <v>-0.002</v>
      </c>
      <c r="AR114" s="298">
        <v>1600</v>
      </c>
      <c r="AS114" s="298">
        <v>-0.011</v>
      </c>
      <c r="AT114" s="298">
        <v>0.017</v>
      </c>
    </row>
    <row r="115" spans="24:46" ht="12.75">
      <c r="X115" s="238">
        <v>540</v>
      </c>
      <c r="Y115" s="239">
        <v>6.3422</v>
      </c>
      <c r="Z115" s="240"/>
      <c r="AA115" s="241"/>
      <c r="AB115" s="242">
        <f t="shared" si="6"/>
        <v>0.0009399999999999409</v>
      </c>
      <c r="AC115" s="243"/>
      <c r="AL115" s="296">
        <v>38601</v>
      </c>
      <c r="AM115" s="297">
        <v>0.20809027777777778</v>
      </c>
      <c r="AN115" s="298">
        <v>1050</v>
      </c>
      <c r="AO115" s="298">
        <v>1600</v>
      </c>
      <c r="AP115" s="298">
        <v>-0.002</v>
      </c>
      <c r="AQ115" s="298">
        <v>-0.001</v>
      </c>
      <c r="AR115" s="298">
        <v>1600</v>
      </c>
      <c r="AS115" s="298">
        <v>-0.05</v>
      </c>
      <c r="AT115" s="298">
        <v>-0.009</v>
      </c>
    </row>
    <row r="116" spans="24:46" ht="12.75">
      <c r="X116" s="238">
        <v>545</v>
      </c>
      <c r="Y116" s="239">
        <v>6.3375</v>
      </c>
      <c r="Z116" s="240"/>
      <c r="AA116" s="241"/>
      <c r="AB116" s="242">
        <f t="shared" si="6"/>
        <v>0</v>
      </c>
      <c r="AC116" s="243"/>
      <c r="AL116" s="296">
        <v>38601</v>
      </c>
      <c r="AM116" s="297">
        <v>0.21503472222222222</v>
      </c>
      <c r="AN116" s="298">
        <v>1060</v>
      </c>
      <c r="AO116" s="298">
        <v>1600</v>
      </c>
      <c r="AP116" s="298">
        <v>-0.001</v>
      </c>
      <c r="AQ116" s="298">
        <v>-0.003</v>
      </c>
      <c r="AR116" s="298">
        <v>1600</v>
      </c>
      <c r="AS116" s="298">
        <v>0.02</v>
      </c>
      <c r="AT116" s="298">
        <v>-0.005</v>
      </c>
    </row>
    <row r="117" spans="24:46" ht="12.75">
      <c r="X117" s="238">
        <v>550</v>
      </c>
      <c r="Y117" s="239">
        <v>6.3375</v>
      </c>
      <c r="Z117" s="240"/>
      <c r="AA117" s="241"/>
      <c r="AB117" s="242">
        <f t="shared" si="6"/>
        <v>-0.002579999999999849</v>
      </c>
      <c r="AC117" s="243"/>
      <c r="AL117" s="296">
        <v>38601</v>
      </c>
      <c r="AM117" s="297">
        <v>0.22197916666666664</v>
      </c>
      <c r="AN117" s="298">
        <v>1070</v>
      </c>
      <c r="AO117" s="298">
        <v>1600</v>
      </c>
      <c r="AP117" s="298">
        <v>-0.001</v>
      </c>
      <c r="AQ117" s="298">
        <v>-0.002</v>
      </c>
      <c r="AR117" s="298">
        <v>1600</v>
      </c>
      <c r="AS117" s="298">
        <v>-0.003</v>
      </c>
      <c r="AT117" s="298">
        <v>-0.006</v>
      </c>
    </row>
    <row r="118" spans="24:46" ht="12.75">
      <c r="X118" s="238">
        <v>555</v>
      </c>
      <c r="Y118" s="239">
        <v>6.3504</v>
      </c>
      <c r="Z118" s="240"/>
      <c r="AA118" s="241"/>
      <c r="AB118" s="242">
        <f t="shared" si="6"/>
        <v>0</v>
      </c>
      <c r="AC118" s="243"/>
      <c r="AL118" s="296">
        <v>38601</v>
      </c>
      <c r="AM118" s="297">
        <v>0.22892361111111112</v>
      </c>
      <c r="AN118" s="298">
        <v>1080</v>
      </c>
      <c r="AO118" s="298">
        <v>1600</v>
      </c>
      <c r="AP118" s="298">
        <v>-0.001</v>
      </c>
      <c r="AQ118" s="298">
        <v>-0.002</v>
      </c>
      <c r="AR118" s="298">
        <v>1600</v>
      </c>
      <c r="AS118" s="298">
        <v>-0.014</v>
      </c>
      <c r="AT118" s="298">
        <v>-0.007</v>
      </c>
    </row>
    <row r="119" spans="24:46" ht="12.75">
      <c r="X119" s="238">
        <v>560</v>
      </c>
      <c r="Y119" s="239">
        <v>6.3504</v>
      </c>
      <c r="Z119" s="240"/>
      <c r="AA119" s="241"/>
      <c r="AB119" s="242">
        <f t="shared" si="6"/>
        <v>0.0005399999999999849</v>
      </c>
      <c r="AC119" s="243"/>
      <c r="AL119" s="296">
        <v>38601</v>
      </c>
      <c r="AM119" s="297">
        <v>0.23586805555555557</v>
      </c>
      <c r="AN119" s="298">
        <v>1090</v>
      </c>
      <c r="AO119" s="298">
        <v>1600</v>
      </c>
      <c r="AP119" s="298">
        <v>-0.002</v>
      </c>
      <c r="AQ119" s="298">
        <v>-0.002</v>
      </c>
      <c r="AR119" s="298">
        <v>1600</v>
      </c>
      <c r="AS119" s="298">
        <v>-0.006</v>
      </c>
      <c r="AT119" s="298">
        <v>-0.011</v>
      </c>
    </row>
    <row r="120" spans="24:46" ht="12.75">
      <c r="X120" s="238">
        <v>565</v>
      </c>
      <c r="Y120" s="239">
        <v>6.3477</v>
      </c>
      <c r="Z120" s="240"/>
      <c r="AA120" s="241"/>
      <c r="AB120" s="242">
        <f t="shared" si="6"/>
        <v>0</v>
      </c>
      <c r="AC120" s="243"/>
      <c r="AL120" s="296">
        <v>38601</v>
      </c>
      <c r="AM120" s="297">
        <v>0.2428125</v>
      </c>
      <c r="AN120" s="298">
        <v>1100</v>
      </c>
      <c r="AO120" s="298">
        <v>1600</v>
      </c>
      <c r="AP120" s="298">
        <v>-0.005</v>
      </c>
      <c r="AQ120" s="298">
        <v>-0.003</v>
      </c>
      <c r="AR120" s="298">
        <v>1600</v>
      </c>
      <c r="AS120" s="298">
        <v>0.007</v>
      </c>
      <c r="AT120" s="298">
        <v>-0.025</v>
      </c>
    </row>
    <row r="121" spans="24:46" ht="12.75">
      <c r="X121" s="238">
        <v>570</v>
      </c>
      <c r="Y121" s="239">
        <v>6.3477</v>
      </c>
      <c r="Z121" s="240"/>
      <c r="AA121" s="241"/>
      <c r="AB121" s="242">
        <f t="shared" si="6"/>
        <v>0.005259999999999998</v>
      </c>
      <c r="AC121" s="243"/>
      <c r="AL121" s="296">
        <v>38601</v>
      </c>
      <c r="AM121" s="297">
        <v>0.24975694444444443</v>
      </c>
      <c r="AN121" s="298">
        <v>1110</v>
      </c>
      <c r="AO121" s="298">
        <v>1600</v>
      </c>
      <c r="AP121" s="298">
        <v>-0.001</v>
      </c>
      <c r="AQ121" s="298">
        <v>-0.002</v>
      </c>
      <c r="AR121" s="298">
        <v>1600</v>
      </c>
      <c r="AS121" s="298">
        <v>0.005</v>
      </c>
      <c r="AT121" s="298">
        <v>0.004</v>
      </c>
    </row>
    <row r="122" spans="24:46" ht="12.75">
      <c r="X122" s="238">
        <v>575</v>
      </c>
      <c r="Y122" s="239">
        <v>6.3214</v>
      </c>
      <c r="Z122" s="240"/>
      <c r="AA122" s="241"/>
      <c r="AB122" s="242">
        <f t="shared" si="6"/>
        <v>-0.0042200000000001125</v>
      </c>
      <c r="AC122" s="243"/>
      <c r="AL122" s="296">
        <v>38601</v>
      </c>
      <c r="AM122" s="297">
        <v>0.2567013888888889</v>
      </c>
      <c r="AN122" s="298">
        <v>1120</v>
      </c>
      <c r="AO122" s="298">
        <v>1600</v>
      </c>
      <c r="AP122" s="298">
        <v>-0.003</v>
      </c>
      <c r="AQ122" s="298">
        <v>-0.004</v>
      </c>
      <c r="AR122" s="298">
        <v>1600</v>
      </c>
      <c r="AS122" s="298">
        <v>-0.021</v>
      </c>
      <c r="AT122" s="298">
        <v>0.017</v>
      </c>
    </row>
    <row r="123" spans="24:46" ht="12.75">
      <c r="X123" s="238">
        <v>580</v>
      </c>
      <c r="Y123" s="239">
        <v>6.3425</v>
      </c>
      <c r="Z123" s="240"/>
      <c r="AA123" s="241"/>
      <c r="AB123" s="242">
        <f t="shared" si="6"/>
        <v>0</v>
      </c>
      <c r="AC123" s="243"/>
      <c r="AL123" s="296">
        <v>38601</v>
      </c>
      <c r="AM123" s="297">
        <v>0.2636458333333333</v>
      </c>
      <c r="AN123" s="298">
        <v>1130</v>
      </c>
      <c r="AO123" s="298">
        <v>1600</v>
      </c>
      <c r="AP123" s="298">
        <v>-0.003</v>
      </c>
      <c r="AQ123" s="298">
        <v>-0.004</v>
      </c>
      <c r="AR123" s="298">
        <v>1600</v>
      </c>
      <c r="AS123" s="298">
        <v>0.003</v>
      </c>
      <c r="AT123" s="298">
        <v>0.029</v>
      </c>
    </row>
    <row r="124" spans="24:46" ht="12.75">
      <c r="X124" s="238">
        <v>585</v>
      </c>
      <c r="Y124" s="239">
        <v>6.3425</v>
      </c>
      <c r="Z124" s="240"/>
      <c r="AA124" s="241"/>
      <c r="AB124" s="242">
        <f t="shared" si="6"/>
        <v>0.004240000000000066</v>
      </c>
      <c r="AC124" s="243"/>
      <c r="AL124" s="296">
        <v>38601</v>
      </c>
      <c r="AM124" s="297">
        <v>0.2705902777777778</v>
      </c>
      <c r="AN124" s="298">
        <v>1140</v>
      </c>
      <c r="AO124" s="298">
        <v>1600</v>
      </c>
      <c r="AP124" s="298">
        <v>-0.001</v>
      </c>
      <c r="AQ124" s="298">
        <v>-0.003</v>
      </c>
      <c r="AR124" s="298">
        <v>1600</v>
      </c>
      <c r="AS124" s="298">
        <v>-0.01</v>
      </c>
      <c r="AT124" s="298">
        <v>0.001</v>
      </c>
    </row>
    <row r="125" spans="24:46" ht="12.75">
      <c r="X125" s="238">
        <v>590</v>
      </c>
      <c r="Y125" s="239">
        <v>6.3213</v>
      </c>
      <c r="Z125" s="240"/>
      <c r="AA125" s="241"/>
      <c r="AB125" s="242">
        <f t="shared" si="6"/>
        <v>0</v>
      </c>
      <c r="AC125" s="243"/>
      <c r="AL125" s="296">
        <v>38601</v>
      </c>
      <c r="AM125" s="297">
        <v>0.27753472222222225</v>
      </c>
      <c r="AN125" s="298">
        <v>1150</v>
      </c>
      <c r="AO125" s="298">
        <v>1600</v>
      </c>
      <c r="AP125" s="298">
        <v>-0.003</v>
      </c>
      <c r="AQ125" s="298">
        <v>-0.001</v>
      </c>
      <c r="AR125" s="298">
        <v>1600</v>
      </c>
      <c r="AS125" s="298">
        <v>-0.015</v>
      </c>
      <c r="AT125" s="298">
        <v>-0.008</v>
      </c>
    </row>
    <row r="126" spans="24:46" ht="12.75">
      <c r="X126" s="238">
        <v>595</v>
      </c>
      <c r="Y126" s="239">
        <v>6.3213</v>
      </c>
      <c r="Z126" s="240"/>
      <c r="AA126" s="241"/>
      <c r="AB126" s="242">
        <f t="shared" si="6"/>
        <v>-0.0036200000000000897</v>
      </c>
      <c r="AC126" s="243"/>
      <c r="AL126" s="296">
        <v>38601</v>
      </c>
      <c r="AM126" s="297">
        <v>0.28447916666666667</v>
      </c>
      <c r="AN126" s="298">
        <v>1160</v>
      </c>
      <c r="AO126" s="298">
        <v>1600</v>
      </c>
      <c r="AP126" s="298">
        <v>-0.003</v>
      </c>
      <c r="AQ126" s="298">
        <v>-0.002</v>
      </c>
      <c r="AR126" s="298">
        <v>1600</v>
      </c>
      <c r="AS126" s="298">
        <v>0.001</v>
      </c>
      <c r="AT126" s="298">
        <v>-0.015</v>
      </c>
    </row>
    <row r="127" spans="24:46" ht="12.75">
      <c r="X127" s="238">
        <v>600</v>
      </c>
      <c r="Y127" s="239">
        <v>6.3394</v>
      </c>
      <c r="Z127" s="240"/>
      <c r="AA127" s="241"/>
      <c r="AB127" s="242">
        <f t="shared" si="6"/>
        <v>0</v>
      </c>
      <c r="AC127" s="243"/>
      <c r="AL127" s="296">
        <v>38601</v>
      </c>
      <c r="AM127" s="297">
        <v>0.2914236111111111</v>
      </c>
      <c r="AN127" s="298">
        <v>1170</v>
      </c>
      <c r="AO127" s="298">
        <v>1600</v>
      </c>
      <c r="AP127" s="298">
        <v>0</v>
      </c>
      <c r="AQ127" s="298">
        <v>-0.001</v>
      </c>
      <c r="AR127" s="298">
        <v>1600</v>
      </c>
      <c r="AS127" s="298">
        <v>-0.018</v>
      </c>
      <c r="AT127" s="298">
        <v>0.016</v>
      </c>
    </row>
    <row r="128" spans="24:46" ht="12.75">
      <c r="X128" s="238">
        <v>605</v>
      </c>
      <c r="Y128" s="239">
        <v>6.3394</v>
      </c>
      <c r="Z128" s="240"/>
      <c r="AA128" s="241"/>
      <c r="AB128" s="242">
        <f t="shared" si="6"/>
        <v>0.002260000000000062</v>
      </c>
      <c r="AC128" s="243"/>
      <c r="AL128" s="296">
        <v>38601</v>
      </c>
      <c r="AM128" s="297">
        <v>0.29837962962962966</v>
      </c>
      <c r="AN128" s="298">
        <v>1180</v>
      </c>
      <c r="AO128" s="298">
        <v>1600</v>
      </c>
      <c r="AP128" s="298">
        <v>-0.003</v>
      </c>
      <c r="AQ128" s="298">
        <v>-0.003</v>
      </c>
      <c r="AR128" s="298">
        <v>1600</v>
      </c>
      <c r="AS128" s="298">
        <v>0.032</v>
      </c>
      <c r="AT128" s="298">
        <v>-0.014</v>
      </c>
    </row>
    <row r="129" spans="24:46" ht="12.75">
      <c r="X129" s="238">
        <v>610</v>
      </c>
      <c r="Y129" s="239">
        <v>6.3281</v>
      </c>
      <c r="Z129" s="240"/>
      <c r="AA129" s="241"/>
      <c r="AB129" s="242">
        <f t="shared" si="6"/>
        <v>0</v>
      </c>
      <c r="AC129" s="243"/>
      <c r="AL129" s="296">
        <v>38601</v>
      </c>
      <c r="AM129" s="297">
        <v>0.3053240740740741</v>
      </c>
      <c r="AN129" s="298">
        <v>1190</v>
      </c>
      <c r="AO129" s="298">
        <v>1600</v>
      </c>
      <c r="AP129" s="298">
        <v>-0.003</v>
      </c>
      <c r="AQ129" s="298">
        <v>-0.002</v>
      </c>
      <c r="AR129" s="298">
        <v>1600</v>
      </c>
      <c r="AS129" s="298">
        <v>0.003</v>
      </c>
      <c r="AT129" s="298">
        <v>0.048</v>
      </c>
    </row>
    <row r="130" spans="24:46" ht="12.75">
      <c r="X130" s="238">
        <v>615</v>
      </c>
      <c r="Y130" s="239">
        <v>6.3281</v>
      </c>
      <c r="Z130" s="240"/>
      <c r="AA130" s="241"/>
      <c r="AB130" s="242">
        <f t="shared" si="6"/>
        <v>-0.0024200000000000445</v>
      </c>
      <c r="AC130" s="243"/>
      <c r="AL130" s="296">
        <v>38601</v>
      </c>
      <c r="AM130" s="297">
        <v>0.3122685185185185</v>
      </c>
      <c r="AN130" s="298">
        <v>1200</v>
      </c>
      <c r="AO130" s="298">
        <v>1600</v>
      </c>
      <c r="AP130" s="298">
        <v>-0.003</v>
      </c>
      <c r="AQ130" s="298">
        <v>-0.009</v>
      </c>
      <c r="AR130" s="298">
        <v>1600</v>
      </c>
      <c r="AS130" s="298">
        <v>-0.002</v>
      </c>
      <c r="AT130" s="298">
        <v>-0.004</v>
      </c>
    </row>
    <row r="131" spans="24:46" ht="12.75">
      <c r="X131" s="238">
        <v>620</v>
      </c>
      <c r="Y131" s="239">
        <v>6.3402</v>
      </c>
      <c r="Z131" s="240"/>
      <c r="AA131" s="241"/>
      <c r="AB131" s="242">
        <f t="shared" si="6"/>
        <v>0</v>
      </c>
      <c r="AC131" s="243"/>
      <c r="AL131" s="296">
        <v>38601</v>
      </c>
      <c r="AM131" s="297">
        <v>0.319212962962963</v>
      </c>
      <c r="AN131" s="298">
        <v>1210</v>
      </c>
      <c r="AO131" s="298">
        <v>1600</v>
      </c>
      <c r="AP131" s="298">
        <v>0</v>
      </c>
      <c r="AQ131" s="298">
        <v>-0.004</v>
      </c>
      <c r="AR131" s="298">
        <v>1600</v>
      </c>
      <c r="AS131" s="298">
        <v>0.001</v>
      </c>
      <c r="AT131" s="298">
        <v>-0.014</v>
      </c>
    </row>
    <row r="132" spans="24:46" ht="12.75">
      <c r="X132" s="238">
        <v>625</v>
      </c>
      <c r="Y132" s="239">
        <v>6.3402</v>
      </c>
      <c r="Z132" s="240"/>
      <c r="AA132" s="241"/>
      <c r="AB132" s="242">
        <f t="shared" si="6"/>
        <v>0.0021800000000000708</v>
      </c>
      <c r="AC132" s="243"/>
      <c r="AL132" s="296">
        <v>38601</v>
      </c>
      <c r="AM132" s="297">
        <v>0.3261574074074074</v>
      </c>
      <c r="AN132" s="298">
        <v>1220</v>
      </c>
      <c r="AO132" s="298">
        <v>1600</v>
      </c>
      <c r="AP132" s="298">
        <v>-0.001</v>
      </c>
      <c r="AQ132" s="298">
        <v>-0.001</v>
      </c>
      <c r="AR132" s="298">
        <v>1600</v>
      </c>
      <c r="AS132" s="298">
        <v>-0.013</v>
      </c>
      <c r="AT132" s="298">
        <v>-0.006</v>
      </c>
    </row>
    <row r="133" spans="24:46" ht="12.75">
      <c r="X133" s="238">
        <v>630</v>
      </c>
      <c r="Y133" s="239">
        <v>6.3293</v>
      </c>
      <c r="Z133" s="240"/>
      <c r="AA133" s="241"/>
      <c r="AB133" s="242">
        <f t="shared" si="6"/>
        <v>0</v>
      </c>
      <c r="AC133" s="243"/>
      <c r="AL133" s="296">
        <v>38601</v>
      </c>
      <c r="AM133" s="297">
        <v>0.33310185185185187</v>
      </c>
      <c r="AN133" s="298">
        <v>1230</v>
      </c>
      <c r="AO133" s="298">
        <v>1600</v>
      </c>
      <c r="AP133" s="298">
        <v>-0.003</v>
      </c>
      <c r="AQ133" s="298">
        <v>-0.003</v>
      </c>
      <c r="AR133" s="298">
        <v>1600</v>
      </c>
      <c r="AS133" s="298">
        <v>0.007</v>
      </c>
      <c r="AT133" s="298">
        <v>-0.002</v>
      </c>
    </row>
    <row r="134" spans="24:46" ht="12.75">
      <c r="X134" s="238">
        <v>635</v>
      </c>
      <c r="Y134" s="239">
        <v>6.3293</v>
      </c>
      <c r="Z134" s="240"/>
      <c r="AA134" s="241"/>
      <c r="AB134" s="242">
        <f t="shared" si="6"/>
        <v>-0.001580000000000048</v>
      </c>
      <c r="AC134" s="243"/>
      <c r="AL134" s="296">
        <v>38601</v>
      </c>
      <c r="AM134" s="297">
        <v>0.3400462962962963</v>
      </c>
      <c r="AN134" s="298">
        <v>1240</v>
      </c>
      <c r="AO134" s="298">
        <v>1600</v>
      </c>
      <c r="AP134" s="298">
        <v>-0.001</v>
      </c>
      <c r="AQ134" s="298">
        <v>-0.003</v>
      </c>
      <c r="AR134" s="298">
        <v>1600</v>
      </c>
      <c r="AS134" s="298">
        <v>0.009</v>
      </c>
      <c r="AT134" s="298">
        <v>-0.001</v>
      </c>
    </row>
    <row r="135" spans="24:46" ht="12.75">
      <c r="X135" s="238">
        <v>640</v>
      </c>
      <c r="Y135" s="239">
        <v>6.3372</v>
      </c>
      <c r="Z135" s="240"/>
      <c r="AA135" s="241"/>
      <c r="AB135" s="242">
        <f t="shared" si="6"/>
        <v>0</v>
      </c>
      <c r="AC135" s="243"/>
      <c r="AL135" s="296">
        <v>38601</v>
      </c>
      <c r="AM135" s="297">
        <v>0.3469907407407407</v>
      </c>
      <c r="AN135" s="298">
        <v>1250</v>
      </c>
      <c r="AO135" s="298">
        <v>1600</v>
      </c>
      <c r="AP135" s="298">
        <v>-0.004</v>
      </c>
      <c r="AQ135" s="298">
        <v>-0.004</v>
      </c>
      <c r="AR135" s="298">
        <v>1600</v>
      </c>
      <c r="AS135" s="298">
        <v>-0.013</v>
      </c>
      <c r="AT135" s="298">
        <v>0.009</v>
      </c>
    </row>
    <row r="136" spans="24:46" ht="12.75">
      <c r="X136" s="238">
        <v>645</v>
      </c>
      <c r="Y136" s="239">
        <v>6.3372</v>
      </c>
      <c r="Z136" s="240"/>
      <c r="AA136" s="241"/>
      <c r="AB136" s="242">
        <f t="shared" si="6"/>
        <v>-0.00017999999999993577</v>
      </c>
      <c r="AC136" s="243"/>
      <c r="AL136" s="296">
        <v>38601</v>
      </c>
      <c r="AM136" s="297">
        <v>0.35393518518518513</v>
      </c>
      <c r="AN136" s="298">
        <v>1260</v>
      </c>
      <c r="AO136" s="298">
        <v>1600</v>
      </c>
      <c r="AP136" s="298">
        <v>-0.001</v>
      </c>
      <c r="AQ136" s="298">
        <v>-0.004</v>
      </c>
      <c r="AR136" s="298">
        <v>1600</v>
      </c>
      <c r="AS136" s="298">
        <v>-0.002</v>
      </c>
      <c r="AT136" s="298">
        <v>0.015</v>
      </c>
    </row>
    <row r="137" spans="24:46" ht="12.75">
      <c r="X137" s="238">
        <v>650</v>
      </c>
      <c r="Y137" s="239">
        <v>6.3381</v>
      </c>
      <c r="Z137" s="240"/>
      <c r="AA137" s="241"/>
      <c r="AB137" s="242">
        <f aca="true" t="shared" si="11" ref="AB137:AB200">(Y137-Y138)/(X138-X137)</f>
        <v>0</v>
      </c>
      <c r="AC137" s="243"/>
      <c r="AL137" s="296">
        <v>38601</v>
      </c>
      <c r="AM137" s="297">
        <v>0.36087962962962966</v>
      </c>
      <c r="AN137" s="298">
        <v>1270</v>
      </c>
      <c r="AO137" s="298">
        <v>1600</v>
      </c>
      <c r="AP137" s="298">
        <v>-0.003</v>
      </c>
      <c r="AQ137" s="298">
        <v>-0.003</v>
      </c>
      <c r="AR137" s="298">
        <v>1600</v>
      </c>
      <c r="AS137" s="298">
        <v>-0.013</v>
      </c>
      <c r="AT137" s="298">
        <v>0.019</v>
      </c>
    </row>
    <row r="138" spans="24:46" ht="12.75">
      <c r="X138" s="238">
        <v>655</v>
      </c>
      <c r="Y138" s="239">
        <v>6.3381</v>
      </c>
      <c r="Z138" s="240"/>
      <c r="AA138" s="241"/>
      <c r="AB138" s="242">
        <f t="shared" si="11"/>
        <v>0.0070800000000000194</v>
      </c>
      <c r="AC138" s="243"/>
      <c r="AL138" s="296">
        <v>38601</v>
      </c>
      <c r="AM138" s="297">
        <v>0.3678240740740741</v>
      </c>
      <c r="AN138" s="298">
        <v>1280</v>
      </c>
      <c r="AO138" s="298">
        <v>1600</v>
      </c>
      <c r="AP138" s="298">
        <v>-0.003</v>
      </c>
      <c r="AQ138" s="298">
        <v>0</v>
      </c>
      <c r="AR138" s="298">
        <v>1600</v>
      </c>
      <c r="AS138" s="298">
        <v>-0.011</v>
      </c>
      <c r="AT138" s="298">
        <v>0.003</v>
      </c>
    </row>
    <row r="139" spans="24:46" ht="12.75">
      <c r="X139" s="238">
        <v>660</v>
      </c>
      <c r="Y139" s="239">
        <v>6.3027</v>
      </c>
      <c r="Z139" s="240"/>
      <c r="AA139" s="241"/>
      <c r="AB139" s="242">
        <f t="shared" si="11"/>
        <v>0</v>
      </c>
      <c r="AC139" s="243"/>
      <c r="AL139" s="296">
        <v>38601</v>
      </c>
      <c r="AM139" s="297">
        <v>0.3747685185185185</v>
      </c>
      <c r="AN139" s="298">
        <v>1290</v>
      </c>
      <c r="AO139" s="298">
        <v>1600</v>
      </c>
      <c r="AP139" s="298">
        <v>-0.005</v>
      </c>
      <c r="AQ139" s="298">
        <v>-0.002</v>
      </c>
      <c r="AR139" s="298">
        <v>1600</v>
      </c>
      <c r="AS139" s="298">
        <v>0.002</v>
      </c>
      <c r="AT139" s="298">
        <v>0.01</v>
      </c>
    </row>
    <row r="140" spans="24:46" ht="12.75">
      <c r="X140" s="238">
        <v>665</v>
      </c>
      <c r="Y140" s="239">
        <v>6.3027</v>
      </c>
      <c r="Z140" s="240"/>
      <c r="AA140" s="241"/>
      <c r="AB140" s="242">
        <f t="shared" si="11"/>
        <v>-0.002940000000000076</v>
      </c>
      <c r="AC140" s="243"/>
      <c r="AL140" s="296">
        <v>38601</v>
      </c>
      <c r="AM140" s="297">
        <v>0.381712962962963</v>
      </c>
      <c r="AN140" s="298">
        <v>1300</v>
      </c>
      <c r="AO140" s="298">
        <v>1600</v>
      </c>
      <c r="AP140" s="298">
        <v>-0.004</v>
      </c>
      <c r="AQ140" s="298">
        <v>-0.001</v>
      </c>
      <c r="AR140" s="298">
        <v>1600</v>
      </c>
      <c r="AS140" s="298">
        <v>0.017</v>
      </c>
      <c r="AT140" s="298">
        <v>-0.013</v>
      </c>
    </row>
    <row r="141" spans="24:46" ht="12.75">
      <c r="X141" s="238">
        <v>670</v>
      </c>
      <c r="Y141" s="239">
        <v>6.3174</v>
      </c>
      <c r="Z141" s="240"/>
      <c r="AA141" s="241"/>
      <c r="AB141" s="242">
        <f t="shared" si="11"/>
        <v>0</v>
      </c>
      <c r="AC141" s="243"/>
      <c r="AL141" s="296">
        <v>38601</v>
      </c>
      <c r="AM141" s="297">
        <v>0.3886574074074074</v>
      </c>
      <c r="AN141" s="298">
        <v>1310</v>
      </c>
      <c r="AO141" s="298">
        <v>1600</v>
      </c>
      <c r="AP141" s="298">
        <v>-0.001</v>
      </c>
      <c r="AQ141" s="298">
        <v>0.001</v>
      </c>
      <c r="AR141" s="298">
        <v>1600</v>
      </c>
      <c r="AS141" s="298">
        <v>0.009</v>
      </c>
      <c r="AT141" s="298">
        <v>-0.007</v>
      </c>
    </row>
    <row r="142" spans="24:46" ht="12.75">
      <c r="X142" s="238">
        <v>675</v>
      </c>
      <c r="Y142" s="239">
        <v>6.3174</v>
      </c>
      <c r="Z142" s="240"/>
      <c r="AA142" s="241"/>
      <c r="AB142" s="242">
        <f t="shared" si="11"/>
        <v>0.0013400000000000744</v>
      </c>
      <c r="AC142" s="243"/>
      <c r="AL142" s="296">
        <v>38601</v>
      </c>
      <c r="AM142" s="297">
        <v>0.3956018518518518</v>
      </c>
      <c r="AN142" s="298">
        <v>1320</v>
      </c>
      <c r="AO142" s="298">
        <v>1600</v>
      </c>
      <c r="AP142" s="298">
        <v>-0.004</v>
      </c>
      <c r="AQ142" s="298">
        <v>-0.001</v>
      </c>
      <c r="AR142" s="298">
        <v>1600</v>
      </c>
      <c r="AS142" s="298">
        <v>0.027</v>
      </c>
      <c r="AT142" s="298">
        <v>-0.017</v>
      </c>
    </row>
    <row r="143" spans="24:46" ht="12.75">
      <c r="X143" s="238">
        <v>680</v>
      </c>
      <c r="Y143" s="239">
        <v>6.3107</v>
      </c>
      <c r="Z143" s="240"/>
      <c r="AA143" s="241"/>
      <c r="AB143" s="242">
        <f t="shared" si="11"/>
        <v>0</v>
      </c>
      <c r="AC143" s="243"/>
      <c r="AL143" s="296">
        <v>38601</v>
      </c>
      <c r="AM143" s="297">
        <v>0.4025462962962963</v>
      </c>
      <c r="AN143" s="298">
        <v>1330</v>
      </c>
      <c r="AO143" s="298">
        <v>1600</v>
      </c>
      <c r="AP143" s="298">
        <v>-0.003</v>
      </c>
      <c r="AQ143" s="298">
        <v>-0.003</v>
      </c>
      <c r="AR143" s="298">
        <v>1600</v>
      </c>
      <c r="AS143" s="298">
        <v>0.003</v>
      </c>
      <c r="AT143" s="298">
        <v>0.02</v>
      </c>
    </row>
    <row r="144" spans="24:46" ht="12.75">
      <c r="X144" s="238">
        <v>685</v>
      </c>
      <c r="Y144" s="239">
        <v>6.3107</v>
      </c>
      <c r="Z144" s="240"/>
      <c r="AA144" s="241"/>
      <c r="AB144" s="242">
        <f t="shared" si="11"/>
        <v>-0.0006999999999999674</v>
      </c>
      <c r="AC144" s="243"/>
      <c r="AL144" s="296">
        <v>38601</v>
      </c>
      <c r="AM144" s="297">
        <v>0.4094907407407407</v>
      </c>
      <c r="AN144" s="298">
        <v>1340</v>
      </c>
      <c r="AO144" s="298">
        <v>1600</v>
      </c>
      <c r="AP144" s="298">
        <v>-0.004</v>
      </c>
      <c r="AQ144" s="298">
        <v>-0.002</v>
      </c>
      <c r="AR144" s="298">
        <v>1600</v>
      </c>
      <c r="AS144" s="298">
        <v>0.007</v>
      </c>
      <c r="AT144" s="298">
        <v>0</v>
      </c>
    </row>
    <row r="145" spans="24:46" ht="12.75">
      <c r="X145" s="238">
        <v>690</v>
      </c>
      <c r="Y145" s="239">
        <v>6.3142</v>
      </c>
      <c r="Z145" s="240"/>
      <c r="AA145" s="241"/>
      <c r="AB145" s="242">
        <f t="shared" si="11"/>
        <v>0</v>
      </c>
      <c r="AC145" s="243"/>
      <c r="AL145" s="299">
        <v>38601</v>
      </c>
      <c r="AM145" s="297">
        <v>0.41643518518518513</v>
      </c>
      <c r="AN145" s="298">
        <v>1350</v>
      </c>
      <c r="AO145" s="298">
        <v>1600</v>
      </c>
      <c r="AP145" s="298">
        <v>-0.002</v>
      </c>
      <c r="AQ145" s="298">
        <v>-0.001</v>
      </c>
      <c r="AR145" s="298">
        <v>1600</v>
      </c>
      <c r="AS145" s="298">
        <v>0.002</v>
      </c>
      <c r="AT145" s="298">
        <v>-0.013</v>
      </c>
    </row>
    <row r="146" spans="24:46" ht="12.75">
      <c r="X146" s="238">
        <v>695</v>
      </c>
      <c r="Y146" s="239">
        <v>6.3142</v>
      </c>
      <c r="Z146" s="240"/>
      <c r="AA146" s="241"/>
      <c r="AB146" s="242">
        <f t="shared" si="11"/>
        <v>0.0024799999999999046</v>
      </c>
      <c r="AC146" s="243"/>
      <c r="AL146" s="296">
        <v>38601</v>
      </c>
      <c r="AM146" s="297">
        <v>0.42337962962962966</v>
      </c>
      <c r="AN146" s="298">
        <v>1360</v>
      </c>
      <c r="AO146" s="298">
        <v>1600</v>
      </c>
      <c r="AP146" s="298">
        <v>-0.003</v>
      </c>
      <c r="AQ146" s="298">
        <v>-0.004</v>
      </c>
      <c r="AR146" s="298">
        <v>1600</v>
      </c>
      <c r="AS146" s="298">
        <v>0.006</v>
      </c>
      <c r="AT146" s="298">
        <v>-0.009</v>
      </c>
    </row>
    <row r="147" spans="24:46" ht="12.75">
      <c r="X147" s="238">
        <v>700</v>
      </c>
      <c r="Y147" s="239">
        <v>6.3018</v>
      </c>
      <c r="Z147" s="240"/>
      <c r="AA147" s="241"/>
      <c r="AB147" s="242">
        <f t="shared" si="11"/>
        <v>0</v>
      </c>
      <c r="AC147" s="243"/>
      <c r="AL147" s="296">
        <v>38601</v>
      </c>
      <c r="AM147" s="297">
        <v>0.4306481481481481</v>
      </c>
      <c r="AN147" s="298">
        <v>1370</v>
      </c>
      <c r="AO147" s="298">
        <v>1650</v>
      </c>
      <c r="AP147" s="298">
        <v>-0.004</v>
      </c>
      <c r="AQ147" s="298">
        <v>-0.003</v>
      </c>
      <c r="AR147" s="298">
        <v>1650</v>
      </c>
      <c r="AS147" s="298">
        <v>0.026</v>
      </c>
      <c r="AT147" s="298">
        <v>0.001</v>
      </c>
    </row>
    <row r="148" spans="24:46" ht="12.75">
      <c r="X148" s="238">
        <v>705</v>
      </c>
      <c r="Y148" s="239">
        <v>6.3018</v>
      </c>
      <c r="Z148" s="240"/>
      <c r="AA148" s="241"/>
      <c r="AB148" s="242">
        <f t="shared" si="11"/>
        <v>0.0016000000000000014</v>
      </c>
      <c r="AC148" s="243"/>
      <c r="AL148" s="296">
        <v>38601</v>
      </c>
      <c r="AM148" s="297">
        <v>0.4372453703703704</v>
      </c>
      <c r="AN148" s="298">
        <v>1380</v>
      </c>
      <c r="AO148" s="298">
        <v>1650</v>
      </c>
      <c r="AP148" s="298">
        <v>-0.004</v>
      </c>
      <c r="AQ148" s="298">
        <v>-0.003</v>
      </c>
      <c r="AR148" s="298">
        <v>1650</v>
      </c>
      <c r="AS148" s="298">
        <v>-0.011</v>
      </c>
      <c r="AT148" s="298">
        <v>-0.013</v>
      </c>
    </row>
    <row r="149" spans="24:46" ht="12.75">
      <c r="X149" s="238">
        <v>710</v>
      </c>
      <c r="Y149" s="239">
        <v>6.2938</v>
      </c>
      <c r="Z149" s="240"/>
      <c r="AA149" s="241"/>
      <c r="AB149" s="242">
        <f t="shared" si="11"/>
        <v>0</v>
      </c>
      <c r="AC149" s="243"/>
      <c r="AL149" s="296">
        <v>38601</v>
      </c>
      <c r="AM149" s="297">
        <v>0.44418981481481484</v>
      </c>
      <c r="AN149" s="298">
        <v>1390</v>
      </c>
      <c r="AO149" s="298">
        <v>1650</v>
      </c>
      <c r="AP149" s="298">
        <v>-0.001</v>
      </c>
      <c r="AQ149" s="298">
        <v>-0.002</v>
      </c>
      <c r="AR149" s="298">
        <v>1650</v>
      </c>
      <c r="AS149" s="298">
        <v>-0.016</v>
      </c>
      <c r="AT149" s="298">
        <v>0.004</v>
      </c>
    </row>
    <row r="150" spans="24:46" ht="12.75">
      <c r="X150" s="238">
        <v>715</v>
      </c>
      <c r="Y150" s="239">
        <v>6.2938</v>
      </c>
      <c r="Z150" s="240"/>
      <c r="AA150" s="241"/>
      <c r="AB150" s="242">
        <f t="shared" si="11"/>
        <v>0.0019199999999999662</v>
      </c>
      <c r="AC150" s="243"/>
      <c r="AL150" s="296">
        <v>38601</v>
      </c>
      <c r="AM150" s="297">
        <v>0.45113425925925926</v>
      </c>
      <c r="AN150" s="298">
        <v>1400</v>
      </c>
      <c r="AO150" s="298">
        <v>1650</v>
      </c>
      <c r="AP150" s="298">
        <v>-0.001</v>
      </c>
      <c r="AQ150" s="298">
        <v>-0.003</v>
      </c>
      <c r="AR150" s="298">
        <v>1650</v>
      </c>
      <c r="AS150" s="298">
        <v>0.005</v>
      </c>
      <c r="AT150" s="298">
        <v>-0.008</v>
      </c>
    </row>
    <row r="151" spans="24:46" ht="12.75">
      <c r="X151" s="238">
        <v>720</v>
      </c>
      <c r="Y151" s="239">
        <v>6.2842</v>
      </c>
      <c r="Z151" s="240"/>
      <c r="AA151" s="241"/>
      <c r="AB151" s="242">
        <f t="shared" si="11"/>
        <v>0</v>
      </c>
      <c r="AC151" s="243"/>
      <c r="AL151" s="296">
        <v>38601</v>
      </c>
      <c r="AM151" s="297">
        <v>0.45807870370370374</v>
      </c>
      <c r="AN151" s="298">
        <v>1410</v>
      </c>
      <c r="AO151" s="298">
        <v>1650</v>
      </c>
      <c r="AP151" s="298">
        <v>-0.004</v>
      </c>
      <c r="AQ151" s="298">
        <v>-0.004</v>
      </c>
      <c r="AR151" s="298">
        <v>1650</v>
      </c>
      <c r="AS151" s="298">
        <v>0.004</v>
      </c>
      <c r="AT151" s="298">
        <v>0.023</v>
      </c>
    </row>
    <row r="152" spans="24:46" ht="12.75">
      <c r="X152" s="238">
        <v>725</v>
      </c>
      <c r="Y152" s="239">
        <v>6.2842</v>
      </c>
      <c r="Z152" s="240"/>
      <c r="AA152" s="241"/>
      <c r="AB152" s="242">
        <f t="shared" si="11"/>
        <v>-0.004019999999999868</v>
      </c>
      <c r="AC152" s="243"/>
      <c r="AL152" s="296">
        <v>38601</v>
      </c>
      <c r="AM152" s="297">
        <v>0.46502314814814816</v>
      </c>
      <c r="AN152" s="298">
        <v>1420</v>
      </c>
      <c r="AO152" s="298">
        <v>1650</v>
      </c>
      <c r="AP152" s="298">
        <v>-0.006</v>
      </c>
      <c r="AQ152" s="298">
        <v>-0.002</v>
      </c>
      <c r="AR152" s="298">
        <v>1650</v>
      </c>
      <c r="AS152" s="298">
        <v>0.015</v>
      </c>
      <c r="AT152" s="298">
        <v>0.007</v>
      </c>
    </row>
    <row r="153" spans="24:46" ht="12.75">
      <c r="X153" s="238">
        <v>730</v>
      </c>
      <c r="Y153" s="239">
        <v>6.3043</v>
      </c>
      <c r="Z153" s="240"/>
      <c r="AA153" s="241"/>
      <c r="AB153" s="242">
        <f t="shared" si="11"/>
        <v>0</v>
      </c>
      <c r="AC153" s="243"/>
      <c r="AL153" s="296">
        <v>38601</v>
      </c>
      <c r="AM153" s="297">
        <v>0.4719675925925926</v>
      </c>
      <c r="AN153" s="298">
        <v>1430</v>
      </c>
      <c r="AO153" s="298">
        <v>1650</v>
      </c>
      <c r="AP153" s="298">
        <v>-0.003</v>
      </c>
      <c r="AQ153" s="298">
        <v>-0.002</v>
      </c>
      <c r="AR153" s="298">
        <v>1650</v>
      </c>
      <c r="AS153" s="298">
        <v>-0.017</v>
      </c>
      <c r="AT153" s="298">
        <v>-0.041</v>
      </c>
    </row>
    <row r="154" spans="24:46" ht="12.75">
      <c r="X154" s="238">
        <v>735</v>
      </c>
      <c r="Y154" s="239">
        <v>6.3043</v>
      </c>
      <c r="Z154" s="240"/>
      <c r="AA154" s="241"/>
      <c r="AB154" s="242">
        <f t="shared" si="11"/>
        <v>0.0004999999999999005</v>
      </c>
      <c r="AC154" s="243"/>
      <c r="AL154" s="296">
        <v>38601</v>
      </c>
      <c r="AM154" s="297">
        <v>0.47891203703703705</v>
      </c>
      <c r="AN154" s="298">
        <v>1440</v>
      </c>
      <c r="AO154" s="298">
        <v>1650</v>
      </c>
      <c r="AP154" s="298">
        <v>-0.004</v>
      </c>
      <c r="AQ154" s="298">
        <v>-0.004</v>
      </c>
      <c r="AR154" s="298">
        <v>1650</v>
      </c>
      <c r="AS154" s="298">
        <v>-0.008</v>
      </c>
      <c r="AT154" s="298">
        <v>-0.012</v>
      </c>
    </row>
    <row r="155" spans="24:46" ht="12.75">
      <c r="X155" s="238">
        <v>740</v>
      </c>
      <c r="Y155" s="239">
        <v>6.3018</v>
      </c>
      <c r="Z155" s="240"/>
      <c r="AA155" s="241"/>
      <c r="AB155" s="242">
        <f t="shared" si="11"/>
        <v>0</v>
      </c>
      <c r="AC155" s="243"/>
      <c r="AL155" s="296">
        <v>38601</v>
      </c>
      <c r="AM155" s="297">
        <v>0.4858564814814815</v>
      </c>
      <c r="AN155" s="298">
        <v>1450</v>
      </c>
      <c r="AO155" s="298">
        <v>1650</v>
      </c>
      <c r="AP155" s="298">
        <v>-0.005</v>
      </c>
      <c r="AQ155" s="298">
        <v>-0.002</v>
      </c>
      <c r="AR155" s="298">
        <v>1650</v>
      </c>
      <c r="AS155" s="298">
        <v>0.005</v>
      </c>
      <c r="AT155" s="298">
        <v>-0.037</v>
      </c>
    </row>
    <row r="156" spans="24:46" ht="12.75">
      <c r="X156" s="238">
        <v>745</v>
      </c>
      <c r="Y156" s="239">
        <v>6.3018</v>
      </c>
      <c r="Z156" s="240"/>
      <c r="AA156" s="241"/>
      <c r="AB156" s="242">
        <f t="shared" si="11"/>
        <v>-0.0007999999999999119</v>
      </c>
      <c r="AC156" s="243"/>
      <c r="AL156" s="296">
        <v>38601</v>
      </c>
      <c r="AM156" s="297">
        <v>0.4927199074074074</v>
      </c>
      <c r="AN156" s="298">
        <v>1460</v>
      </c>
      <c r="AO156" s="298">
        <v>1700</v>
      </c>
      <c r="AP156" s="298">
        <v>-0.004</v>
      </c>
      <c r="AQ156" s="298">
        <v>-0.005</v>
      </c>
      <c r="AR156" s="298">
        <v>1700</v>
      </c>
      <c r="AS156" s="298">
        <v>0.002</v>
      </c>
      <c r="AT156" s="298">
        <v>0.01</v>
      </c>
    </row>
    <row r="157" spans="24:46" ht="12.75">
      <c r="X157" s="238">
        <v>750</v>
      </c>
      <c r="Y157" s="239">
        <v>6.3058</v>
      </c>
      <c r="Z157" s="240"/>
      <c r="AA157" s="241"/>
      <c r="AB157" s="242">
        <f t="shared" si="11"/>
        <v>0</v>
      </c>
      <c r="AC157" s="243"/>
      <c r="AL157" s="296">
        <v>38601</v>
      </c>
      <c r="AM157" s="297">
        <v>0.4996643518518518</v>
      </c>
      <c r="AN157" s="298">
        <v>1470</v>
      </c>
      <c r="AO157" s="298">
        <v>1700</v>
      </c>
      <c r="AP157" s="298">
        <v>-0.006</v>
      </c>
      <c r="AQ157" s="298">
        <v>-0.005</v>
      </c>
      <c r="AR157" s="298">
        <v>1700</v>
      </c>
      <c r="AS157" s="298">
        <v>-0.026</v>
      </c>
      <c r="AT157" s="298">
        <v>0.033</v>
      </c>
    </row>
    <row r="158" spans="24:46" ht="12.75">
      <c r="X158" s="238">
        <v>755</v>
      </c>
      <c r="Y158" s="239">
        <v>6.3058</v>
      </c>
      <c r="Z158" s="240"/>
      <c r="AA158" s="241"/>
      <c r="AB158" s="242">
        <f t="shared" si="11"/>
        <v>0.0022199999999999776</v>
      </c>
      <c r="AC158" s="243"/>
      <c r="AL158" s="296">
        <v>38601</v>
      </c>
      <c r="AM158" s="297">
        <v>0.5066087962962963</v>
      </c>
      <c r="AN158" s="298">
        <v>1480</v>
      </c>
      <c r="AO158" s="298">
        <v>1700</v>
      </c>
      <c r="AP158" s="298">
        <v>-0.003</v>
      </c>
      <c r="AQ158" s="298">
        <v>-0.005</v>
      </c>
      <c r="AR158" s="298">
        <v>1700</v>
      </c>
      <c r="AS158" s="298">
        <v>-0.009</v>
      </c>
      <c r="AT158" s="298">
        <v>-0.001</v>
      </c>
    </row>
    <row r="159" spans="24:46" ht="12.75">
      <c r="X159" s="238">
        <v>760</v>
      </c>
      <c r="Y159" s="239">
        <v>6.2947</v>
      </c>
      <c r="Z159" s="240"/>
      <c r="AA159" s="241"/>
      <c r="AB159" s="242">
        <f t="shared" si="11"/>
        <v>0</v>
      </c>
      <c r="AC159" s="243"/>
      <c r="AL159" s="296">
        <v>38601</v>
      </c>
      <c r="AM159" s="297">
        <v>0.5135532407407407</v>
      </c>
      <c r="AN159" s="298">
        <v>1490</v>
      </c>
      <c r="AO159" s="298">
        <v>1700</v>
      </c>
      <c r="AP159" s="298">
        <v>-0.003</v>
      </c>
      <c r="AQ159" s="298">
        <v>-0.003</v>
      </c>
      <c r="AR159" s="298">
        <v>1700</v>
      </c>
      <c r="AS159" s="298">
        <v>-0.022</v>
      </c>
      <c r="AT159" s="298">
        <v>0.009</v>
      </c>
    </row>
    <row r="160" spans="24:46" ht="12.75">
      <c r="X160" s="238">
        <v>765</v>
      </c>
      <c r="Y160" s="239">
        <v>6.2947</v>
      </c>
      <c r="Z160" s="240"/>
      <c r="AA160" s="241"/>
      <c r="AB160" s="242">
        <f t="shared" si="11"/>
        <v>-0.0014000000000001123</v>
      </c>
      <c r="AC160" s="243"/>
      <c r="AL160" s="296">
        <v>38601</v>
      </c>
      <c r="AM160" s="297">
        <v>0.5204976851851851</v>
      </c>
      <c r="AN160" s="298">
        <v>1500</v>
      </c>
      <c r="AO160" s="298">
        <v>1700</v>
      </c>
      <c r="AP160" s="298">
        <v>-0.002</v>
      </c>
      <c r="AQ160" s="298">
        <v>-0.004</v>
      </c>
      <c r="AR160" s="298">
        <v>1700</v>
      </c>
      <c r="AS160" s="298">
        <v>-0.017</v>
      </c>
      <c r="AT160" s="298">
        <v>-0.016</v>
      </c>
    </row>
    <row r="161" spans="24:46" ht="12.75">
      <c r="X161" s="238">
        <v>770</v>
      </c>
      <c r="Y161" s="239">
        <v>6.3017</v>
      </c>
      <c r="Z161" s="240"/>
      <c r="AA161" s="241"/>
      <c r="AB161" s="242">
        <f t="shared" si="11"/>
        <v>0</v>
      </c>
      <c r="AC161" s="243"/>
      <c r="AL161" s="296">
        <v>38601</v>
      </c>
      <c r="AM161" s="297">
        <v>0.5274421296296297</v>
      </c>
      <c r="AN161" s="298">
        <v>1510</v>
      </c>
      <c r="AO161" s="298">
        <v>1700</v>
      </c>
      <c r="AP161" s="298">
        <v>-0.006</v>
      </c>
      <c r="AQ161" s="298">
        <v>-0.009</v>
      </c>
      <c r="AR161" s="298">
        <v>1700</v>
      </c>
      <c r="AS161" s="298">
        <v>-0.019</v>
      </c>
      <c r="AT161" s="298">
        <v>-0.016</v>
      </c>
    </row>
    <row r="162" spans="24:46" ht="12.75">
      <c r="X162" s="238">
        <v>775</v>
      </c>
      <c r="Y162" s="239">
        <v>6.3017</v>
      </c>
      <c r="Z162" s="240"/>
      <c r="AA162" s="241"/>
      <c r="AB162" s="242">
        <f t="shared" si="11"/>
        <v>0.0025600000000000735</v>
      </c>
      <c r="AC162" s="243"/>
      <c r="AL162" s="296">
        <v>38601</v>
      </c>
      <c r="AM162" s="297">
        <v>0.5343865740740741</v>
      </c>
      <c r="AN162" s="298">
        <v>1520</v>
      </c>
      <c r="AO162" s="298">
        <v>1700</v>
      </c>
      <c r="AP162" s="298">
        <v>-0.003</v>
      </c>
      <c r="AQ162" s="298">
        <v>-0.005</v>
      </c>
      <c r="AR162" s="298">
        <v>1700</v>
      </c>
      <c r="AS162" s="298">
        <v>0.007</v>
      </c>
      <c r="AT162" s="298">
        <v>0.004</v>
      </c>
    </row>
    <row r="163" spans="24:46" ht="12.75">
      <c r="X163" s="238">
        <v>780</v>
      </c>
      <c r="Y163" s="239">
        <v>6.2889</v>
      </c>
      <c r="Z163" s="240"/>
      <c r="AA163" s="241"/>
      <c r="AB163" s="242">
        <f t="shared" si="11"/>
        <v>0</v>
      </c>
      <c r="AC163" s="243"/>
      <c r="AL163" s="296">
        <v>38601</v>
      </c>
      <c r="AM163" s="297">
        <v>0.5413425925925927</v>
      </c>
      <c r="AN163" s="298">
        <v>1530</v>
      </c>
      <c r="AO163" s="298">
        <v>1700</v>
      </c>
      <c r="AP163" s="298">
        <v>-0.007</v>
      </c>
      <c r="AQ163" s="298">
        <v>-0.004</v>
      </c>
      <c r="AR163" s="298">
        <v>1700</v>
      </c>
      <c r="AS163" s="298">
        <v>-0.007</v>
      </c>
      <c r="AT163" s="298">
        <v>-0.033</v>
      </c>
    </row>
    <row r="164" spans="24:46" ht="12.75">
      <c r="X164" s="238">
        <v>785</v>
      </c>
      <c r="Y164" s="239">
        <v>6.2889</v>
      </c>
      <c r="Z164" s="240"/>
      <c r="AA164" s="241"/>
      <c r="AB164" s="242">
        <f t="shared" si="11"/>
        <v>-0.00470000000000006</v>
      </c>
      <c r="AC164" s="243"/>
      <c r="AL164" s="296">
        <v>38601</v>
      </c>
      <c r="AM164" s="297">
        <v>0.5482870370370371</v>
      </c>
      <c r="AN164" s="298">
        <v>1540</v>
      </c>
      <c r="AO164" s="298">
        <v>1700</v>
      </c>
      <c r="AP164" s="298">
        <v>-0.009</v>
      </c>
      <c r="AQ164" s="298">
        <v>-0.008</v>
      </c>
      <c r="AR164" s="298">
        <v>1700</v>
      </c>
      <c r="AS164" s="298">
        <v>0.009</v>
      </c>
      <c r="AT164" s="298">
        <v>-0.003</v>
      </c>
    </row>
    <row r="165" spans="24:29" ht="12.75">
      <c r="X165" s="238">
        <v>790</v>
      </c>
      <c r="Y165" s="239">
        <v>6.3124</v>
      </c>
      <c r="Z165" s="240"/>
      <c r="AA165" s="241"/>
      <c r="AB165" s="242">
        <f t="shared" si="11"/>
        <v>0</v>
      </c>
      <c r="AC165" s="243"/>
    </row>
    <row r="166" spans="24:29" ht="12.75">
      <c r="X166" s="238">
        <v>795</v>
      </c>
      <c r="Y166" s="239">
        <v>6.3124</v>
      </c>
      <c r="Z166" s="240"/>
      <c r="AA166" s="241"/>
      <c r="AB166" s="242">
        <f t="shared" si="11"/>
        <v>0.006040000000000134</v>
      </c>
      <c r="AC166" s="243"/>
    </row>
    <row r="167" spans="24:29" ht="12.75">
      <c r="X167" s="238">
        <v>800</v>
      </c>
      <c r="Y167" s="239">
        <v>6.2822</v>
      </c>
      <c r="Z167" s="240"/>
      <c r="AA167" s="241"/>
      <c r="AB167" s="242">
        <f t="shared" si="11"/>
        <v>0</v>
      </c>
      <c r="AC167" s="243"/>
    </row>
    <row r="168" spans="24:29" ht="12.75">
      <c r="X168" s="238">
        <v>805</v>
      </c>
      <c r="Y168" s="239">
        <v>6.2822</v>
      </c>
      <c r="Z168" s="240"/>
      <c r="AA168" s="241"/>
      <c r="AB168" s="242">
        <f t="shared" si="11"/>
        <v>-0.0060000000000000496</v>
      </c>
      <c r="AC168" s="243"/>
    </row>
    <row r="169" spans="24:29" ht="12.75">
      <c r="X169" s="238">
        <v>810</v>
      </c>
      <c r="Y169" s="239">
        <v>6.3122</v>
      </c>
      <c r="Z169" s="240"/>
      <c r="AA169" s="241"/>
      <c r="AB169" s="242">
        <f t="shared" si="11"/>
        <v>0</v>
      </c>
      <c r="AC169" s="243"/>
    </row>
    <row r="170" spans="24:29" ht="12.75">
      <c r="X170" s="238">
        <v>815</v>
      </c>
      <c r="Y170" s="239">
        <v>6.3122</v>
      </c>
      <c r="Z170" s="240"/>
      <c r="AA170" s="241"/>
      <c r="AB170" s="242">
        <f t="shared" si="11"/>
        <v>0.0009800000000000253</v>
      </c>
      <c r="AC170" s="243"/>
    </row>
    <row r="171" spans="24:29" ht="12.75">
      <c r="X171" s="238">
        <v>820</v>
      </c>
      <c r="Y171" s="239">
        <v>6.3073</v>
      </c>
      <c r="Z171" s="240"/>
      <c r="AA171" s="241"/>
      <c r="AB171" s="242">
        <f t="shared" si="11"/>
        <v>0</v>
      </c>
      <c r="AC171" s="243"/>
    </row>
    <row r="172" spans="24:29" ht="12.75">
      <c r="X172" s="238">
        <v>825</v>
      </c>
      <c r="Y172" s="239">
        <v>6.3073</v>
      </c>
      <c r="Z172" s="240"/>
      <c r="AA172" s="241"/>
      <c r="AB172" s="242">
        <f t="shared" si="11"/>
        <v>0.0008799999999999031</v>
      </c>
      <c r="AC172" s="243"/>
    </row>
    <row r="173" spans="24:29" ht="12.75">
      <c r="X173" s="238">
        <v>830</v>
      </c>
      <c r="Y173" s="239">
        <v>6.3029</v>
      </c>
      <c r="Z173" s="240"/>
      <c r="AA173" s="241"/>
      <c r="AB173" s="242">
        <f t="shared" si="11"/>
        <v>0</v>
      </c>
      <c r="AC173" s="243"/>
    </row>
    <row r="174" spans="24:29" ht="12.75">
      <c r="X174" s="238">
        <v>835</v>
      </c>
      <c r="Y174" s="239">
        <v>6.3029</v>
      </c>
      <c r="Z174" s="240"/>
      <c r="AA174" s="241"/>
      <c r="AB174" s="242">
        <f t="shared" si="11"/>
        <v>0.0006400000000001072</v>
      </c>
      <c r="AC174" s="243"/>
    </row>
    <row r="175" spans="24:29" ht="12.75">
      <c r="X175" s="238">
        <v>840</v>
      </c>
      <c r="Y175" s="239">
        <v>6.2997</v>
      </c>
      <c r="Z175" s="240"/>
      <c r="AA175" s="241"/>
      <c r="AB175" s="242">
        <f t="shared" si="11"/>
        <v>0</v>
      </c>
      <c r="AC175" s="243"/>
    </row>
    <row r="176" spans="24:29" ht="12.75">
      <c r="X176" s="238">
        <v>845</v>
      </c>
      <c r="Y176" s="239">
        <v>6.2997</v>
      </c>
      <c r="Z176" s="240"/>
      <c r="AA176" s="241"/>
      <c r="AB176" s="242">
        <f t="shared" si="11"/>
        <v>0.0028799999999998605</v>
      </c>
      <c r="AC176" s="243"/>
    </row>
    <row r="177" spans="24:29" ht="12.75">
      <c r="X177" s="238">
        <v>850</v>
      </c>
      <c r="Y177" s="239">
        <v>6.2853</v>
      </c>
      <c r="Z177" s="240"/>
      <c r="AA177" s="241"/>
      <c r="AB177" s="242">
        <f t="shared" si="11"/>
        <v>0</v>
      </c>
      <c r="AC177" s="243"/>
    </row>
    <row r="178" spans="24:29" ht="12.75">
      <c r="X178" s="238">
        <v>855</v>
      </c>
      <c r="Y178" s="239">
        <v>6.2853</v>
      </c>
      <c r="Z178" s="240"/>
      <c r="AA178" s="241"/>
      <c r="AB178" s="242">
        <f t="shared" si="11"/>
        <v>-0.0023600000000000066</v>
      </c>
      <c r="AC178" s="243"/>
    </row>
    <row r="179" spans="24:29" ht="12.75">
      <c r="X179" s="238">
        <v>860</v>
      </c>
      <c r="Y179" s="239">
        <v>6.2971</v>
      </c>
      <c r="Z179" s="240"/>
      <c r="AA179" s="241"/>
      <c r="AB179" s="242">
        <f t="shared" si="11"/>
        <v>0</v>
      </c>
      <c r="AC179" s="243"/>
    </row>
    <row r="180" spans="24:29" ht="12.75">
      <c r="X180" s="238">
        <v>865</v>
      </c>
      <c r="Y180" s="239">
        <v>6.2971</v>
      </c>
      <c r="Z180" s="240"/>
      <c r="AA180" s="241"/>
      <c r="AB180" s="242">
        <f t="shared" si="11"/>
        <v>0.001860000000000106</v>
      </c>
      <c r="AC180" s="243"/>
    </row>
    <row r="181" spans="24:29" ht="12.75">
      <c r="X181" s="238">
        <v>870</v>
      </c>
      <c r="Y181" s="239">
        <v>6.2878</v>
      </c>
      <c r="Z181" s="240"/>
      <c r="AA181" s="241"/>
      <c r="AB181" s="242">
        <f t="shared" si="11"/>
        <v>0</v>
      </c>
      <c r="AC181" s="243"/>
    </row>
    <row r="182" spans="24:29" ht="12.75">
      <c r="X182" s="238">
        <v>875</v>
      </c>
      <c r="Y182" s="239">
        <v>6.2878</v>
      </c>
      <c r="Z182" s="240"/>
      <c r="AA182" s="241"/>
      <c r="AB182" s="242">
        <f t="shared" si="11"/>
        <v>-0.0022400000000001087</v>
      </c>
      <c r="AC182" s="243"/>
    </row>
    <row r="183" spans="24:29" ht="12.75">
      <c r="X183" s="238">
        <v>880</v>
      </c>
      <c r="Y183" s="239">
        <v>6.299</v>
      </c>
      <c r="Z183" s="240"/>
      <c r="AA183" s="241"/>
      <c r="AB183" s="242">
        <f t="shared" si="11"/>
        <v>0</v>
      </c>
      <c r="AC183" s="243"/>
    </row>
    <row r="184" spans="24:29" ht="12.75">
      <c r="X184" s="238">
        <v>885</v>
      </c>
      <c r="Y184" s="239">
        <v>6.299</v>
      </c>
      <c r="Z184" s="240"/>
      <c r="AA184" s="241"/>
      <c r="AB184" s="242">
        <f t="shared" si="11"/>
        <v>-0.0004599999999999937</v>
      </c>
      <c r="AC184" s="243"/>
    </row>
    <row r="185" spans="24:29" ht="12.75">
      <c r="X185" s="238">
        <v>890</v>
      </c>
      <c r="Y185" s="239">
        <v>6.3013</v>
      </c>
      <c r="Z185" s="240"/>
      <c r="AA185" s="241"/>
      <c r="AB185" s="242">
        <f t="shared" si="11"/>
        <v>0</v>
      </c>
      <c r="AC185" s="243"/>
    </row>
    <row r="186" spans="24:29" ht="12.75">
      <c r="X186" s="238">
        <v>895</v>
      </c>
      <c r="Y186" s="239">
        <v>6.3013</v>
      </c>
      <c r="Z186" s="240"/>
      <c r="AA186" s="241"/>
      <c r="AB186" s="242">
        <f t="shared" si="11"/>
        <v>0.0008399999999999963</v>
      </c>
      <c r="AC186" s="243"/>
    </row>
    <row r="187" spans="24:29" ht="12.75">
      <c r="X187" s="238">
        <v>900</v>
      </c>
      <c r="Y187" s="239">
        <v>6.2971</v>
      </c>
      <c r="Z187" s="240"/>
      <c r="AA187" s="241"/>
      <c r="AB187" s="242">
        <f t="shared" si="11"/>
        <v>0</v>
      </c>
      <c r="AC187" s="243"/>
    </row>
    <row r="188" spans="24:29" ht="12.75">
      <c r="X188" s="238">
        <v>905</v>
      </c>
      <c r="Y188" s="239">
        <v>6.2971</v>
      </c>
      <c r="Z188" s="240"/>
      <c r="AA188" s="241"/>
      <c r="AB188" s="242">
        <f t="shared" si="11"/>
        <v>0.003440000000000154</v>
      </c>
      <c r="AC188" s="243"/>
    </row>
    <row r="189" spans="24:29" ht="12.75">
      <c r="X189" s="238">
        <v>910</v>
      </c>
      <c r="Y189" s="239">
        <v>6.2799</v>
      </c>
      <c r="Z189" s="240"/>
      <c r="AA189" s="241"/>
      <c r="AB189" s="242">
        <f t="shared" si="11"/>
        <v>0</v>
      </c>
      <c r="AC189" s="243"/>
    </row>
    <row r="190" spans="24:29" ht="12.75">
      <c r="X190" s="238">
        <v>915</v>
      </c>
      <c r="Y190" s="239">
        <v>6.2799</v>
      </c>
      <c r="Z190" s="240"/>
      <c r="AA190" s="241"/>
      <c r="AB190" s="242">
        <f t="shared" si="11"/>
        <v>0.00541999999999998</v>
      </c>
      <c r="AC190" s="243"/>
    </row>
    <row r="191" spans="24:29" ht="12.75">
      <c r="X191" s="238">
        <v>920</v>
      </c>
      <c r="Y191" s="239">
        <v>6.2528</v>
      </c>
      <c r="Z191" s="240"/>
      <c r="AA191" s="241"/>
      <c r="AB191" s="242">
        <f t="shared" si="11"/>
        <v>0</v>
      </c>
      <c r="AC191" s="243"/>
    </row>
    <row r="192" spans="24:29" ht="12.75">
      <c r="X192" s="238">
        <v>925</v>
      </c>
      <c r="Y192" s="239">
        <v>6.2528</v>
      </c>
      <c r="Z192" s="240"/>
      <c r="AA192" s="241"/>
      <c r="AB192" s="242">
        <f t="shared" si="11"/>
        <v>-0.003020000000000067</v>
      </c>
      <c r="AC192" s="243"/>
    </row>
    <row r="193" spans="24:29" ht="12.75">
      <c r="X193" s="238">
        <v>930</v>
      </c>
      <c r="Y193" s="239">
        <v>6.2679</v>
      </c>
      <c r="Z193" s="240"/>
      <c r="AA193" s="241"/>
      <c r="AB193" s="242">
        <f t="shared" si="11"/>
        <v>0</v>
      </c>
      <c r="AC193" s="243"/>
    </row>
    <row r="194" spans="24:29" ht="12.75">
      <c r="X194" s="238">
        <v>935</v>
      </c>
      <c r="Y194" s="239">
        <v>6.2679</v>
      </c>
      <c r="Z194" s="240"/>
      <c r="AA194" s="241"/>
      <c r="AB194" s="242">
        <f t="shared" si="11"/>
        <v>0.001839999999999975</v>
      </c>
      <c r="AC194" s="243"/>
    </row>
    <row r="195" spans="24:29" ht="12.75">
      <c r="X195" s="238">
        <v>940</v>
      </c>
      <c r="Y195" s="239">
        <v>6.2587</v>
      </c>
      <c r="Z195" s="240"/>
      <c r="AA195" s="241"/>
      <c r="AB195" s="242">
        <f t="shared" si="11"/>
        <v>0</v>
      </c>
      <c r="AC195" s="243"/>
    </row>
    <row r="196" spans="24:29" ht="12.75">
      <c r="X196" s="238">
        <v>945</v>
      </c>
      <c r="Y196" s="239">
        <v>6.2587</v>
      </c>
      <c r="Z196" s="240"/>
      <c r="AA196" s="241"/>
      <c r="AB196" s="242">
        <f t="shared" si="11"/>
        <v>-0.008179999999999943</v>
      </c>
      <c r="AC196" s="243"/>
    </row>
    <row r="197" spans="24:29" ht="12.75">
      <c r="X197" s="238">
        <v>950</v>
      </c>
      <c r="Y197" s="239">
        <v>6.2996</v>
      </c>
      <c r="Z197" s="240"/>
      <c r="AA197" s="241"/>
      <c r="AB197" s="242">
        <f t="shared" si="11"/>
        <v>0</v>
      </c>
      <c r="AC197" s="243"/>
    </row>
    <row r="198" spans="24:29" ht="12.75">
      <c r="X198" s="238">
        <v>955</v>
      </c>
      <c r="Y198" s="239">
        <v>6.2996</v>
      </c>
      <c r="Z198" s="240"/>
      <c r="AA198" s="241"/>
      <c r="AB198" s="242">
        <f t="shared" si="11"/>
        <v>0.0029399999999998984</v>
      </c>
      <c r="AC198" s="243"/>
    </row>
    <row r="199" spans="24:29" ht="12.75">
      <c r="X199" s="238">
        <v>960</v>
      </c>
      <c r="Y199" s="239">
        <v>6.2849</v>
      </c>
      <c r="Z199" s="240"/>
      <c r="AA199" s="241"/>
      <c r="AB199" s="242">
        <f t="shared" si="11"/>
        <v>0</v>
      </c>
      <c r="AC199" s="243"/>
    </row>
    <row r="200" spans="24:29" ht="12.75">
      <c r="X200" s="238">
        <v>965</v>
      </c>
      <c r="Y200" s="239">
        <v>6.2849</v>
      </c>
      <c r="Z200" s="240"/>
      <c r="AA200" s="241"/>
      <c r="AB200" s="242">
        <f t="shared" si="11"/>
        <v>-0.003139999999999965</v>
      </c>
      <c r="AC200" s="243"/>
    </row>
    <row r="201" spans="24:29" ht="12.75">
      <c r="X201" s="238">
        <v>970</v>
      </c>
      <c r="Y201" s="239">
        <v>6.3006</v>
      </c>
      <c r="Z201" s="240"/>
      <c r="AA201" s="241"/>
      <c r="AB201" s="242">
        <f aca="true" t="shared" si="12" ref="AB201:AB264">(Y201-Y202)/(X202-X201)</f>
        <v>0</v>
      </c>
      <c r="AC201" s="243"/>
    </row>
    <row r="202" spans="24:29" ht="12.75">
      <c r="X202" s="238">
        <v>975</v>
      </c>
      <c r="Y202" s="239">
        <v>6.3006</v>
      </c>
      <c r="Z202" s="240"/>
      <c r="AA202" s="241"/>
      <c r="AB202" s="242">
        <f t="shared" si="12"/>
        <v>0.0033599999999999854</v>
      </c>
      <c r="AC202" s="243"/>
    </row>
    <row r="203" spans="24:29" ht="12.75">
      <c r="X203" s="238">
        <v>980</v>
      </c>
      <c r="Y203" s="239">
        <v>6.2838</v>
      </c>
      <c r="Z203" s="240"/>
      <c r="AA203" s="241"/>
      <c r="AB203" s="242">
        <f t="shared" si="12"/>
        <v>0</v>
      </c>
      <c r="AC203" s="243"/>
    </row>
    <row r="204" spans="24:29" ht="12.75">
      <c r="X204" s="238">
        <v>985</v>
      </c>
      <c r="Y204" s="239">
        <v>6.2838</v>
      </c>
      <c r="Z204" s="240"/>
      <c r="AA204" s="241"/>
      <c r="AB204" s="242">
        <f t="shared" si="12"/>
        <v>-0.0005799999999998917</v>
      </c>
      <c r="AC204" s="243"/>
    </row>
    <row r="205" spans="24:29" ht="12.75">
      <c r="X205" s="238">
        <v>990</v>
      </c>
      <c r="Y205" s="239">
        <v>6.2867</v>
      </c>
      <c r="Z205" s="240"/>
      <c r="AA205" s="241"/>
      <c r="AB205" s="242">
        <f t="shared" si="12"/>
        <v>0</v>
      </c>
      <c r="AC205" s="243"/>
    </row>
    <row r="206" spans="24:29" ht="12.75">
      <c r="X206" s="238">
        <v>995</v>
      </c>
      <c r="Y206" s="239">
        <v>6.2867</v>
      </c>
      <c r="Z206" s="240"/>
      <c r="AA206" s="241"/>
      <c r="AB206" s="242">
        <f t="shared" si="12"/>
        <v>0.00367999999999995</v>
      </c>
      <c r="AC206" s="243"/>
    </row>
    <row r="207" spans="24:29" ht="12.75">
      <c r="X207" s="238">
        <v>1000</v>
      </c>
      <c r="Y207" s="239">
        <v>6.2683</v>
      </c>
      <c r="Z207" s="240"/>
      <c r="AA207" s="241"/>
      <c r="AB207" s="242">
        <f t="shared" si="12"/>
        <v>0</v>
      </c>
      <c r="AC207" s="243"/>
    </row>
    <row r="208" spans="24:29" ht="12.75">
      <c r="X208" s="238">
        <v>1005</v>
      </c>
      <c r="Y208" s="239">
        <v>6.2683</v>
      </c>
      <c r="Z208" s="240"/>
      <c r="AA208" s="241"/>
      <c r="AB208" s="242">
        <f t="shared" si="12"/>
        <v>-0.0021399999999999865</v>
      </c>
      <c r="AC208" s="243"/>
    </row>
    <row r="209" spans="24:29" ht="12.75">
      <c r="X209" s="238">
        <v>1010</v>
      </c>
      <c r="Y209" s="239">
        <v>6.279</v>
      </c>
      <c r="Z209" s="240"/>
      <c r="AA209" s="241"/>
      <c r="AB209" s="242">
        <f t="shared" si="12"/>
        <v>0</v>
      </c>
      <c r="AC209" s="243"/>
    </row>
    <row r="210" spans="24:29" ht="12.75">
      <c r="X210" s="238">
        <v>1015</v>
      </c>
      <c r="Y210" s="239">
        <v>6.279</v>
      </c>
      <c r="Z210" s="240"/>
      <c r="AA210" s="241"/>
      <c r="AB210" s="242">
        <f t="shared" si="12"/>
        <v>-0.001100000000000101</v>
      </c>
      <c r="AC210" s="243"/>
    </row>
    <row r="211" spans="24:29" ht="12.75">
      <c r="X211" s="238">
        <v>1020</v>
      </c>
      <c r="Y211" s="239">
        <v>6.2845</v>
      </c>
      <c r="Z211" s="240"/>
      <c r="AA211" s="241"/>
      <c r="AB211" s="242">
        <f t="shared" si="12"/>
        <v>0</v>
      </c>
      <c r="AC211" s="243"/>
    </row>
    <row r="212" spans="24:29" ht="12.75">
      <c r="X212" s="238">
        <v>1025</v>
      </c>
      <c r="Y212" s="239">
        <v>6.2845</v>
      </c>
      <c r="Z212" s="240"/>
      <c r="AA212" s="241"/>
      <c r="AB212" s="242">
        <f t="shared" si="12"/>
        <v>0.003080000000000105</v>
      </c>
      <c r="AC212" s="243"/>
    </row>
    <row r="213" spans="24:29" ht="12.75">
      <c r="X213" s="238">
        <v>1030</v>
      </c>
      <c r="Y213" s="239">
        <v>6.2691</v>
      </c>
      <c r="Z213" s="240"/>
      <c r="AA213" s="241"/>
      <c r="AB213" s="242">
        <f t="shared" si="12"/>
        <v>0</v>
      </c>
      <c r="AC213" s="243"/>
    </row>
    <row r="214" spans="24:29" ht="12.75">
      <c r="X214" s="238">
        <v>1035</v>
      </c>
      <c r="Y214" s="239">
        <v>6.2691</v>
      </c>
      <c r="Z214" s="240"/>
      <c r="AA214" s="241"/>
      <c r="AB214" s="242">
        <f t="shared" si="12"/>
        <v>-0.0019400000000000972</v>
      </c>
      <c r="AC214" s="243"/>
    </row>
    <row r="215" spans="24:29" ht="12.75">
      <c r="X215" s="238">
        <v>1040</v>
      </c>
      <c r="Y215" s="239">
        <v>6.2788</v>
      </c>
      <c r="Z215" s="240"/>
      <c r="AA215" s="241"/>
      <c r="AB215" s="242">
        <f t="shared" si="12"/>
        <v>0</v>
      </c>
      <c r="AC215" s="243"/>
    </row>
    <row r="216" spans="24:29" ht="12.75">
      <c r="X216" s="238">
        <v>1045</v>
      </c>
      <c r="Y216" s="239">
        <v>6.2788</v>
      </c>
      <c r="Z216" s="240"/>
      <c r="AA216" s="241"/>
      <c r="AB216" s="242">
        <f t="shared" si="12"/>
        <v>0.00016000000000016001</v>
      </c>
      <c r="AC216" s="243"/>
    </row>
    <row r="217" spans="24:29" ht="12.75">
      <c r="X217" s="238">
        <v>1050</v>
      </c>
      <c r="Y217" s="239">
        <v>6.278</v>
      </c>
      <c r="Z217" s="240"/>
      <c r="AA217" s="241"/>
      <c r="AB217" s="242">
        <f t="shared" si="12"/>
        <v>0</v>
      </c>
      <c r="AC217" s="243"/>
    </row>
    <row r="218" spans="24:29" ht="12.75">
      <c r="X218" s="238">
        <v>1055</v>
      </c>
      <c r="Y218" s="239">
        <v>6.278</v>
      </c>
      <c r="Z218" s="240"/>
      <c r="AA218" s="241"/>
      <c r="AB218" s="242">
        <f t="shared" si="12"/>
        <v>-0.0016200000000001324</v>
      </c>
      <c r="AC218" s="243"/>
    </row>
    <row r="219" spans="24:29" ht="12.75">
      <c r="X219" s="238">
        <v>1060</v>
      </c>
      <c r="Y219" s="239">
        <v>6.2861</v>
      </c>
      <c r="Z219" s="240"/>
      <c r="AA219" s="241"/>
      <c r="AB219" s="242">
        <f t="shared" si="12"/>
        <v>0</v>
      </c>
      <c r="AC219" s="243"/>
    </row>
    <row r="220" spans="24:29" ht="12.75">
      <c r="X220" s="238">
        <v>1065</v>
      </c>
      <c r="Y220" s="239">
        <v>6.2861</v>
      </c>
      <c r="Z220" s="240"/>
      <c r="AA220" s="241"/>
      <c r="AB220" s="242">
        <f t="shared" si="12"/>
        <v>0.005100000000000016</v>
      </c>
      <c r="AC220" s="243"/>
    </row>
    <row r="221" spans="24:29" ht="12.75">
      <c r="X221" s="238">
        <v>1070</v>
      </c>
      <c r="Y221" s="239">
        <v>6.2606</v>
      </c>
      <c r="Z221" s="240"/>
      <c r="AA221" s="241"/>
      <c r="AB221" s="242">
        <f t="shared" si="12"/>
        <v>0</v>
      </c>
      <c r="AC221" s="243"/>
    </row>
    <row r="222" spans="24:29" ht="12.75">
      <c r="X222" s="238">
        <v>1075</v>
      </c>
      <c r="Y222" s="239">
        <v>6.2606</v>
      </c>
      <c r="Z222" s="240"/>
      <c r="AA222" s="241"/>
      <c r="AB222" s="242">
        <f t="shared" si="12"/>
        <v>-0.0016199999999999548</v>
      </c>
      <c r="AC222" s="243"/>
    </row>
    <row r="223" spans="24:29" ht="12.75">
      <c r="X223" s="238">
        <v>1080</v>
      </c>
      <c r="Y223" s="239">
        <v>6.2687</v>
      </c>
      <c r="Z223" s="240"/>
      <c r="AA223" s="241"/>
      <c r="AB223" s="242">
        <f t="shared" si="12"/>
        <v>0</v>
      </c>
      <c r="AC223" s="243"/>
    </row>
    <row r="224" spans="24:29" ht="12.75">
      <c r="X224" s="238">
        <v>1085</v>
      </c>
      <c r="Y224" s="239">
        <v>6.2687</v>
      </c>
      <c r="Z224" s="240"/>
      <c r="AA224" s="241"/>
      <c r="AB224" s="242">
        <f t="shared" si="12"/>
        <v>-0.0025399999999999425</v>
      </c>
      <c r="AC224" s="243"/>
    </row>
    <row r="225" spans="24:29" ht="12.75">
      <c r="X225" s="238">
        <v>1090</v>
      </c>
      <c r="Y225" s="239">
        <v>6.2814</v>
      </c>
      <c r="Z225" s="240"/>
      <c r="AA225" s="241"/>
      <c r="AB225" s="242">
        <f t="shared" si="12"/>
        <v>0</v>
      </c>
      <c r="AC225" s="243"/>
    </row>
    <row r="226" spans="24:29" ht="12.75">
      <c r="X226" s="238">
        <v>1095</v>
      </c>
      <c r="Y226" s="239">
        <v>6.2814</v>
      </c>
      <c r="Z226" s="240"/>
      <c r="AA226" s="241"/>
      <c r="AB226" s="242">
        <f t="shared" si="12"/>
        <v>0</v>
      </c>
      <c r="AC226" s="243"/>
    </row>
    <row r="227" spans="24:29" ht="12.75">
      <c r="X227" s="238">
        <v>1100</v>
      </c>
      <c r="Y227" s="239">
        <v>6.2814</v>
      </c>
      <c r="Z227" s="240"/>
      <c r="AA227" s="241"/>
      <c r="AB227" s="242">
        <f t="shared" si="12"/>
        <v>0</v>
      </c>
      <c r="AC227" s="243"/>
    </row>
    <row r="228" spans="24:29" ht="12.75">
      <c r="X228" s="238">
        <v>1105</v>
      </c>
      <c r="Y228" s="239">
        <v>6.2814</v>
      </c>
      <c r="Z228" s="240"/>
      <c r="AA228" s="241"/>
      <c r="AB228" s="242">
        <f t="shared" si="12"/>
        <v>0.002519999999999989</v>
      </c>
      <c r="AC228" s="243"/>
    </row>
    <row r="229" spans="24:29" ht="12.75">
      <c r="X229" s="238">
        <v>1110</v>
      </c>
      <c r="Y229" s="239">
        <v>6.2688</v>
      </c>
      <c r="Z229" s="240"/>
      <c r="AA229" s="241"/>
      <c r="AB229" s="242">
        <f t="shared" si="12"/>
        <v>0</v>
      </c>
      <c r="AC229" s="243"/>
    </row>
    <row r="230" spans="24:29" ht="12.75">
      <c r="X230" s="238">
        <v>1115</v>
      </c>
      <c r="Y230" s="239">
        <v>6.2688</v>
      </c>
      <c r="Z230" s="240"/>
      <c r="AA230" s="241"/>
      <c r="AB230" s="242">
        <f t="shared" si="12"/>
        <v>0.0004599999999999937</v>
      </c>
      <c r="AC230" s="243"/>
    </row>
    <row r="231" spans="24:29" ht="12.75">
      <c r="X231" s="238">
        <v>1120</v>
      </c>
      <c r="Y231" s="239">
        <v>6.2665</v>
      </c>
      <c r="Z231" s="240"/>
      <c r="AA231" s="241"/>
      <c r="AB231" s="242">
        <f t="shared" si="12"/>
        <v>0</v>
      </c>
      <c r="AC231" s="243"/>
    </row>
    <row r="232" spans="24:29" ht="12.75">
      <c r="X232" s="238">
        <v>1125</v>
      </c>
      <c r="Y232" s="239">
        <v>6.2665</v>
      </c>
      <c r="Z232" s="240"/>
      <c r="AA232" s="241"/>
      <c r="AB232" s="242">
        <f t="shared" si="12"/>
        <v>0.00030000000000001136</v>
      </c>
      <c r="AC232" s="243"/>
    </row>
    <row r="233" spans="24:29" ht="12.75">
      <c r="X233" s="238">
        <v>1130</v>
      </c>
      <c r="Y233" s="239">
        <v>6.265</v>
      </c>
      <c r="Z233" s="240"/>
      <c r="AA233" s="241"/>
      <c r="AB233" s="242">
        <f t="shared" si="12"/>
        <v>0</v>
      </c>
      <c r="AC233" s="243"/>
    </row>
    <row r="234" spans="24:29" ht="12.75">
      <c r="X234" s="238">
        <v>1135</v>
      </c>
      <c r="Y234" s="239">
        <v>6.265</v>
      </c>
      <c r="Z234" s="240"/>
      <c r="AA234" s="241"/>
      <c r="AB234" s="242">
        <f t="shared" si="12"/>
        <v>-0.0005399999999999849</v>
      </c>
      <c r="AC234" s="243"/>
    </row>
    <row r="235" spans="24:29" ht="12.75">
      <c r="X235" s="238">
        <v>1140</v>
      </c>
      <c r="Y235" s="239">
        <v>6.2677</v>
      </c>
      <c r="Z235" s="240"/>
      <c r="AA235" s="241"/>
      <c r="AB235" s="242">
        <f t="shared" si="12"/>
        <v>0</v>
      </c>
      <c r="AC235" s="243"/>
    </row>
    <row r="236" spans="24:29" ht="12.75">
      <c r="X236" s="238">
        <v>1145</v>
      </c>
      <c r="Y236" s="239">
        <v>6.2677</v>
      </c>
      <c r="Z236" s="240"/>
      <c r="AA236" s="241"/>
      <c r="AB236" s="242">
        <f t="shared" si="12"/>
        <v>-0.002880000000000038</v>
      </c>
      <c r="AC236" s="243"/>
    </row>
    <row r="237" spans="24:29" ht="12.75">
      <c r="X237" s="238">
        <v>1150</v>
      </c>
      <c r="Y237" s="239">
        <v>6.2821</v>
      </c>
      <c r="Z237" s="240"/>
      <c r="AA237" s="241"/>
      <c r="AB237" s="242">
        <f t="shared" si="12"/>
        <v>0</v>
      </c>
      <c r="AC237" s="243"/>
    </row>
    <row r="238" spans="24:29" ht="12.75">
      <c r="X238" s="238">
        <v>1155</v>
      </c>
      <c r="Y238" s="239">
        <v>6.2821</v>
      </c>
      <c r="Z238" s="240"/>
      <c r="AA238" s="241"/>
      <c r="AB238" s="242">
        <f t="shared" si="12"/>
        <v>0.0009399999999999409</v>
      </c>
      <c r="AC238" s="243"/>
    </row>
    <row r="239" spans="24:29" ht="12.75">
      <c r="X239" s="238">
        <v>1160</v>
      </c>
      <c r="Y239" s="239">
        <v>6.2774</v>
      </c>
      <c r="Z239" s="240"/>
      <c r="AA239" s="241"/>
      <c r="AB239" s="242">
        <f t="shared" si="12"/>
        <v>0</v>
      </c>
      <c r="AC239" s="243"/>
    </row>
    <row r="240" spans="24:29" ht="12.75">
      <c r="X240" s="238">
        <v>1165</v>
      </c>
      <c r="Y240" s="239">
        <v>6.2774</v>
      </c>
      <c r="Z240" s="240"/>
      <c r="AA240" s="241"/>
      <c r="AB240" s="242">
        <f t="shared" si="12"/>
        <v>-0.0014599999999999724</v>
      </c>
      <c r="AC240" s="243"/>
    </row>
    <row r="241" spans="24:29" ht="12.75">
      <c r="X241" s="238">
        <v>1170</v>
      </c>
      <c r="Y241" s="239">
        <v>6.2847</v>
      </c>
      <c r="Z241" s="240"/>
      <c r="AA241" s="241"/>
      <c r="AB241" s="242">
        <f t="shared" si="12"/>
        <v>0</v>
      </c>
      <c r="AC241" s="243"/>
    </row>
    <row r="242" spans="24:29" ht="12.75">
      <c r="X242" s="238">
        <v>1175</v>
      </c>
      <c r="Y242" s="239">
        <v>6.2847</v>
      </c>
      <c r="Z242" s="240"/>
      <c r="AA242" s="241"/>
      <c r="AB242" s="242">
        <f t="shared" si="12"/>
        <v>0.0014599999999999724</v>
      </c>
      <c r="AC242" s="243"/>
    </row>
    <row r="243" spans="24:29" ht="12.75">
      <c r="X243" s="238">
        <v>1180</v>
      </c>
      <c r="Y243" s="239">
        <v>6.2774</v>
      </c>
      <c r="Z243" s="240"/>
      <c r="AA243" s="241"/>
      <c r="AB243" s="242">
        <f t="shared" si="12"/>
        <v>0</v>
      </c>
      <c r="AC243" s="243"/>
    </row>
    <row r="244" spans="24:29" ht="12.75">
      <c r="X244" s="238">
        <v>1185</v>
      </c>
      <c r="Y244" s="239">
        <v>6.2774</v>
      </c>
      <c r="Z244" s="240"/>
      <c r="AA244" s="241"/>
      <c r="AB244" s="242">
        <f t="shared" si="12"/>
        <v>-0.0017199999999998993</v>
      </c>
      <c r="AC244" s="243"/>
    </row>
    <row r="245" spans="24:29" ht="12.75">
      <c r="X245" s="238">
        <v>1190</v>
      </c>
      <c r="Y245" s="239">
        <v>6.286</v>
      </c>
      <c r="Z245" s="240"/>
      <c r="AA245" s="241"/>
      <c r="AB245" s="242">
        <f t="shared" si="12"/>
        <v>0</v>
      </c>
      <c r="AC245" s="243"/>
    </row>
    <row r="246" spans="24:29" ht="12.75">
      <c r="X246" s="238">
        <v>1195</v>
      </c>
      <c r="Y246" s="239">
        <v>6.286</v>
      </c>
      <c r="Z246" s="240"/>
      <c r="AA246" s="241"/>
      <c r="AB246" s="242">
        <f t="shared" si="12"/>
        <v>-0.00038000000000000257</v>
      </c>
      <c r="AC246" s="243"/>
    </row>
    <row r="247" spans="24:29" ht="12.75">
      <c r="X247" s="238">
        <v>1200</v>
      </c>
      <c r="Y247" s="239">
        <v>6.2879</v>
      </c>
      <c r="Z247" s="240"/>
      <c r="AA247" s="241"/>
      <c r="AB247" s="242">
        <f t="shared" si="12"/>
        <v>0</v>
      </c>
      <c r="AC247" s="243"/>
    </row>
    <row r="248" spans="24:29" ht="12.75">
      <c r="X248" s="238">
        <v>1205</v>
      </c>
      <c r="Y248" s="239">
        <v>6.2879</v>
      </c>
      <c r="Z248" s="240"/>
      <c r="AA248" s="241"/>
      <c r="AB248" s="242">
        <f t="shared" si="12"/>
        <v>0.0037799999999998946</v>
      </c>
      <c r="AC248" s="243"/>
    </row>
    <row r="249" spans="24:29" ht="12.75">
      <c r="X249" s="238">
        <v>1210</v>
      </c>
      <c r="Y249" s="239">
        <v>6.269</v>
      </c>
      <c r="Z249" s="240"/>
      <c r="AA249" s="241"/>
      <c r="AB249" s="242">
        <f t="shared" si="12"/>
        <v>0</v>
      </c>
      <c r="AC249" s="243"/>
    </row>
    <row r="250" spans="24:29" ht="12.75">
      <c r="X250" s="238">
        <v>1215</v>
      </c>
      <c r="Y250" s="239">
        <v>6.269</v>
      </c>
      <c r="Z250" s="240"/>
      <c r="AA250" s="241"/>
      <c r="AB250" s="242">
        <f t="shared" si="12"/>
        <v>-0.0017799999999999372</v>
      </c>
      <c r="AC250" s="243"/>
    </row>
    <row r="251" spans="24:29" ht="12.75">
      <c r="X251" s="238">
        <v>1220</v>
      </c>
      <c r="Y251" s="239">
        <v>6.2779</v>
      </c>
      <c r="Z251" s="240"/>
      <c r="AA251" s="241"/>
      <c r="AB251" s="242">
        <f t="shared" si="12"/>
        <v>0</v>
      </c>
      <c r="AC251" s="243"/>
    </row>
    <row r="252" spans="24:29" ht="12.75">
      <c r="X252" s="238">
        <v>1225</v>
      </c>
      <c r="Y252" s="239">
        <v>6.2779</v>
      </c>
      <c r="Z252" s="240"/>
      <c r="AA252" s="241"/>
      <c r="AB252" s="242">
        <f t="shared" si="12"/>
        <v>-0.0006600000000000605</v>
      </c>
      <c r="AC252" s="243"/>
    </row>
    <row r="253" spans="24:29" ht="12.75">
      <c r="X253" s="238">
        <v>1230</v>
      </c>
      <c r="Y253" s="239">
        <v>6.2812</v>
      </c>
      <c r="Z253" s="240"/>
      <c r="AA253" s="241"/>
      <c r="AB253" s="242">
        <f t="shared" si="12"/>
        <v>0</v>
      </c>
      <c r="AC253" s="243"/>
    </row>
    <row r="254" spans="24:29" ht="12.75">
      <c r="X254" s="238">
        <v>1235</v>
      </c>
      <c r="Y254" s="239">
        <v>6.2812</v>
      </c>
      <c r="Z254" s="240"/>
      <c r="AA254" s="241"/>
      <c r="AB254" s="242">
        <f t="shared" si="12"/>
        <v>-0.004860000000000042</v>
      </c>
      <c r="AC254" s="243"/>
    </row>
    <row r="255" spans="24:29" ht="12.75">
      <c r="X255" s="238">
        <v>1240</v>
      </c>
      <c r="Y255" s="239">
        <v>6.3055</v>
      </c>
      <c r="Z255" s="240"/>
      <c r="AA255" s="241"/>
      <c r="AB255" s="242">
        <f t="shared" si="12"/>
        <v>0</v>
      </c>
      <c r="AC255" s="243"/>
    </row>
    <row r="256" spans="24:29" ht="12.75">
      <c r="X256" s="238">
        <v>1245</v>
      </c>
      <c r="Y256" s="239">
        <v>6.3055</v>
      </c>
      <c r="Z256" s="240"/>
      <c r="AA256" s="241"/>
      <c r="AB256" s="242">
        <f t="shared" si="12"/>
        <v>0.008380000000000009</v>
      </c>
      <c r="AC256" s="243"/>
    </row>
    <row r="257" spans="24:29" ht="12.75">
      <c r="X257" s="238">
        <v>1250</v>
      </c>
      <c r="Y257" s="239">
        <v>6.2636</v>
      </c>
      <c r="Z257" s="240"/>
      <c r="AA257" s="241"/>
      <c r="AB257" s="242">
        <f t="shared" si="12"/>
        <v>0</v>
      </c>
      <c r="AC257" s="243"/>
    </row>
    <row r="258" spans="24:29" ht="12.75">
      <c r="X258" s="238">
        <v>1255</v>
      </c>
      <c r="Y258" s="239">
        <v>6.2636</v>
      </c>
      <c r="Z258" s="240"/>
      <c r="AA258" s="241"/>
      <c r="AB258" s="242">
        <f t="shared" si="12"/>
        <v>-0.0017999999999998907</v>
      </c>
      <c r="AC258" s="243"/>
    </row>
    <row r="259" spans="24:29" ht="12.75">
      <c r="X259" s="238">
        <v>1260</v>
      </c>
      <c r="Y259" s="239">
        <v>6.2726</v>
      </c>
      <c r="Z259" s="240"/>
      <c r="AA259" s="241"/>
      <c r="AB259" s="242">
        <f t="shared" si="12"/>
        <v>0</v>
      </c>
      <c r="AC259" s="243"/>
    </row>
    <row r="260" spans="24:29" ht="12.75">
      <c r="X260" s="238">
        <v>1265</v>
      </c>
      <c r="Y260" s="239">
        <v>6.2726</v>
      </c>
      <c r="Z260" s="240"/>
      <c r="AA260" s="241"/>
      <c r="AB260" s="242">
        <f t="shared" si="12"/>
        <v>0.00011999999999989797</v>
      </c>
      <c r="AC260" s="243"/>
    </row>
    <row r="261" spans="24:29" ht="12.75">
      <c r="X261" s="238">
        <v>1270</v>
      </c>
      <c r="Y261" s="239">
        <v>6.272</v>
      </c>
      <c r="Z261" s="240"/>
      <c r="AA261" s="241"/>
      <c r="AB261" s="242">
        <f t="shared" si="12"/>
        <v>0</v>
      </c>
      <c r="AC261" s="243"/>
    </row>
    <row r="262" spans="24:29" ht="12.75">
      <c r="X262" s="238">
        <v>1275</v>
      </c>
      <c r="Y262" s="239">
        <v>6.272</v>
      </c>
      <c r="Z262" s="240"/>
      <c r="AA262" s="241"/>
      <c r="AB262" s="242">
        <f t="shared" si="12"/>
        <v>0.002080000000000126</v>
      </c>
      <c r="AC262" s="243"/>
    </row>
    <row r="263" spans="24:29" ht="12.75">
      <c r="X263" s="238">
        <v>1280</v>
      </c>
      <c r="Y263" s="239">
        <v>6.2616</v>
      </c>
      <c r="Z263" s="240"/>
      <c r="AA263" s="241"/>
      <c r="AB263" s="242">
        <f t="shared" si="12"/>
        <v>0</v>
      </c>
      <c r="AC263" s="243"/>
    </row>
    <row r="264" spans="24:29" ht="12.75">
      <c r="X264" s="238">
        <v>1285</v>
      </c>
      <c r="Y264" s="239">
        <v>6.2616</v>
      </c>
      <c r="Z264" s="240"/>
      <c r="AA264" s="241"/>
      <c r="AB264" s="242">
        <f t="shared" si="12"/>
        <v>-0.00406000000000013</v>
      </c>
      <c r="AC264" s="243"/>
    </row>
    <row r="265" spans="24:29" ht="12.75">
      <c r="X265" s="238">
        <v>1290</v>
      </c>
      <c r="Y265" s="239">
        <v>6.2819</v>
      </c>
      <c r="Z265" s="240"/>
      <c r="AA265" s="241"/>
      <c r="AB265" s="242">
        <f aca="true" t="shared" si="13" ref="AB265:AB328">(Y265-Y266)/(X266-X265)</f>
        <v>0</v>
      </c>
      <c r="AC265" s="243"/>
    </row>
    <row r="266" spans="24:29" ht="12.75">
      <c r="X266" s="238">
        <v>1295</v>
      </c>
      <c r="Y266" s="239">
        <v>6.2819</v>
      </c>
      <c r="Z266" s="240"/>
      <c r="AA266" s="241"/>
      <c r="AB266" s="242">
        <f t="shared" si="13"/>
        <v>0.00970000000000013</v>
      </c>
      <c r="AC266" s="243"/>
    </row>
    <row r="267" spans="24:29" ht="12.75">
      <c r="X267" s="238">
        <v>1300</v>
      </c>
      <c r="Y267" s="239">
        <v>6.2334</v>
      </c>
      <c r="Z267" s="240"/>
      <c r="AA267" s="241"/>
      <c r="AB267" s="242">
        <f t="shared" si="13"/>
        <v>0</v>
      </c>
      <c r="AC267" s="243"/>
    </row>
    <row r="268" spans="24:29" ht="12.75">
      <c r="X268" s="238">
        <v>1305</v>
      </c>
      <c r="Y268" s="239">
        <v>6.2334</v>
      </c>
      <c r="Z268" s="240"/>
      <c r="AA268" s="241"/>
      <c r="AB268" s="242">
        <f t="shared" si="13"/>
        <v>-0.009580000000000055</v>
      </c>
      <c r="AC268" s="243"/>
    </row>
    <row r="269" spans="24:29" ht="12.75">
      <c r="X269" s="238">
        <v>1310</v>
      </c>
      <c r="Y269" s="239">
        <v>6.2813</v>
      </c>
      <c r="Z269" s="240"/>
      <c r="AA269" s="241"/>
      <c r="AB269" s="242">
        <f t="shared" si="13"/>
        <v>0</v>
      </c>
      <c r="AC269" s="243"/>
    </row>
    <row r="270" spans="24:29" ht="12.75">
      <c r="X270" s="238">
        <v>1315</v>
      </c>
      <c r="Y270" s="239">
        <v>6.2813</v>
      </c>
      <c r="Z270" s="240"/>
      <c r="AA270" s="241"/>
      <c r="AB270" s="242">
        <f t="shared" si="13"/>
        <v>0.0004599999999999937</v>
      </c>
      <c r="AC270" s="243"/>
    </row>
    <row r="271" spans="24:29" ht="12.75">
      <c r="X271" s="238">
        <v>1320</v>
      </c>
      <c r="Y271" s="239">
        <v>6.279</v>
      </c>
      <c r="Z271" s="240"/>
      <c r="AA271" s="241"/>
      <c r="AB271" s="242">
        <f t="shared" si="13"/>
        <v>0</v>
      </c>
      <c r="AC271" s="243"/>
    </row>
    <row r="272" spans="24:29" ht="12.75">
      <c r="X272" s="238">
        <v>1325</v>
      </c>
      <c r="Y272" s="239">
        <v>6.279</v>
      </c>
      <c r="Z272" s="240"/>
      <c r="AA272" s="241"/>
      <c r="AB272" s="242">
        <f t="shared" si="13"/>
        <v>-0.0008800000000000807</v>
      </c>
      <c r="AC272" s="243"/>
    </row>
    <row r="273" spans="24:29" ht="12.75">
      <c r="X273" s="238">
        <v>1330</v>
      </c>
      <c r="Y273" s="239">
        <v>6.2834</v>
      </c>
      <c r="Z273" s="240"/>
      <c r="AA273" s="241"/>
      <c r="AB273" s="242">
        <f t="shared" si="13"/>
        <v>0</v>
      </c>
      <c r="AC273" s="243"/>
    </row>
    <row r="274" spans="24:29" ht="12.75">
      <c r="X274" s="238">
        <v>1335</v>
      </c>
      <c r="Y274" s="239">
        <v>6.2834</v>
      </c>
      <c r="Z274" s="240"/>
      <c r="AA274" s="241"/>
      <c r="AB274" s="242">
        <f t="shared" si="13"/>
        <v>0.0034600000000001075</v>
      </c>
      <c r="AC274" s="243"/>
    </row>
    <row r="275" spans="24:29" ht="12.75">
      <c r="X275" s="238">
        <v>1340</v>
      </c>
      <c r="Y275" s="239">
        <v>6.2661</v>
      </c>
      <c r="Z275" s="240"/>
      <c r="AA275" s="241"/>
      <c r="AB275" s="242">
        <f t="shared" si="13"/>
        <v>0</v>
      </c>
      <c r="AC275" s="243"/>
    </row>
    <row r="276" spans="24:29" ht="12.75">
      <c r="X276" s="238">
        <v>1345</v>
      </c>
      <c r="Y276" s="239">
        <v>6.2661</v>
      </c>
      <c r="Z276" s="240"/>
      <c r="AA276" s="241"/>
      <c r="AB276" s="242">
        <f t="shared" si="13"/>
        <v>0.0010600000000000164</v>
      </c>
      <c r="AC276" s="243"/>
    </row>
    <row r="277" spans="24:29" ht="12.75">
      <c r="X277" s="238">
        <v>1350</v>
      </c>
      <c r="Y277" s="239">
        <v>6.2608</v>
      </c>
      <c r="Z277" s="240"/>
      <c r="AA277" s="241"/>
      <c r="AB277" s="242">
        <f t="shared" si="13"/>
        <v>0</v>
      </c>
      <c r="AC277" s="243"/>
    </row>
    <row r="278" spans="24:29" ht="12.75">
      <c r="X278" s="238">
        <v>1355</v>
      </c>
      <c r="Y278" s="239">
        <v>6.2608</v>
      </c>
      <c r="Z278" s="240"/>
      <c r="AA278" s="241"/>
      <c r="AB278" s="242">
        <f t="shared" si="13"/>
        <v>0.0037599999999999413</v>
      </c>
      <c r="AC278" s="243"/>
    </row>
    <row r="279" spans="24:29" ht="12.75">
      <c r="X279" s="238">
        <v>1360</v>
      </c>
      <c r="Y279" s="239">
        <v>6.242</v>
      </c>
      <c r="Z279" s="240"/>
      <c r="AA279" s="241"/>
      <c r="AB279" s="242">
        <f t="shared" si="13"/>
        <v>0</v>
      </c>
      <c r="AC279" s="243"/>
    </row>
    <row r="280" spans="24:29" ht="12.75">
      <c r="X280" s="238">
        <v>1365</v>
      </c>
      <c r="Y280" s="239">
        <v>6.242</v>
      </c>
      <c r="Z280" s="240"/>
      <c r="AA280" s="241"/>
      <c r="AB280" s="242">
        <f t="shared" si="13"/>
        <v>-0.0009000000000000341</v>
      </c>
      <c r="AC280" s="243"/>
    </row>
    <row r="281" spans="24:29" ht="12.75">
      <c r="X281" s="238">
        <v>1370</v>
      </c>
      <c r="Y281" s="239">
        <v>6.2465</v>
      </c>
      <c r="Z281" s="240"/>
      <c r="AA281" s="241"/>
      <c r="AB281" s="242">
        <f t="shared" si="13"/>
        <v>0</v>
      </c>
      <c r="AC281" s="243"/>
    </row>
    <row r="282" spans="24:29" ht="12.75">
      <c r="X282" s="238">
        <v>1375</v>
      </c>
      <c r="Y282" s="239">
        <v>6.2465</v>
      </c>
      <c r="Z282" s="240"/>
      <c r="AA282" s="241"/>
      <c r="AB282" s="242">
        <f t="shared" si="13"/>
        <v>-0.00044000000000004035</v>
      </c>
      <c r="AC282" s="243"/>
    </row>
    <row r="283" spans="24:29" ht="12.75">
      <c r="X283" s="238">
        <v>1380</v>
      </c>
      <c r="Y283" s="239">
        <v>6.2487</v>
      </c>
      <c r="Z283" s="240"/>
      <c r="AA283" s="241"/>
      <c r="AB283" s="242">
        <f t="shared" si="13"/>
        <v>0</v>
      </c>
      <c r="AC283" s="243"/>
    </row>
    <row r="284" spans="24:29" ht="12.75">
      <c r="X284" s="238">
        <v>1385</v>
      </c>
      <c r="Y284" s="239">
        <v>6.2487</v>
      </c>
      <c r="Z284" s="240"/>
      <c r="AA284" s="241"/>
      <c r="AB284" s="242">
        <f t="shared" si="13"/>
        <v>0.0012400000000001299</v>
      </c>
      <c r="AC284" s="243"/>
    </row>
    <row r="285" spans="24:29" ht="12.75">
      <c r="X285" s="238">
        <v>1390</v>
      </c>
      <c r="Y285" s="239">
        <v>6.2425</v>
      </c>
      <c r="Z285" s="240"/>
      <c r="AA285" s="241"/>
      <c r="AB285" s="242">
        <f t="shared" si="13"/>
        <v>0</v>
      </c>
      <c r="AC285" s="243"/>
    </row>
    <row r="286" spans="24:29" ht="12.75">
      <c r="X286" s="238">
        <v>1395</v>
      </c>
      <c r="Y286" s="239">
        <v>6.2425</v>
      </c>
      <c r="Z286" s="240"/>
      <c r="AA286" s="241"/>
      <c r="AB286" s="242">
        <f t="shared" si="13"/>
        <v>-0.0033400000000000317</v>
      </c>
      <c r="AC286" s="243"/>
    </row>
    <row r="287" spans="24:29" ht="12.75">
      <c r="X287" s="238">
        <v>1400</v>
      </c>
      <c r="Y287" s="239">
        <v>6.2592</v>
      </c>
      <c r="Z287" s="240"/>
      <c r="AA287" s="241"/>
      <c r="AB287" s="242">
        <f t="shared" si="13"/>
        <v>0</v>
      </c>
      <c r="AC287" s="243"/>
    </row>
    <row r="288" spans="24:29" ht="12.75">
      <c r="X288" s="238">
        <v>1405</v>
      </c>
      <c r="Y288" s="239">
        <v>6.2592</v>
      </c>
      <c r="Z288" s="240"/>
      <c r="AA288" s="241"/>
      <c r="AB288" s="242">
        <f t="shared" si="13"/>
        <v>0.0019399999999999197</v>
      </c>
      <c r="AC288" s="243"/>
    </row>
    <row r="289" spans="24:29" ht="12.75">
      <c r="X289" s="238">
        <v>1410</v>
      </c>
      <c r="Y289" s="239">
        <v>6.2495</v>
      </c>
      <c r="Z289" s="240"/>
      <c r="AA289" s="241"/>
      <c r="AB289" s="242">
        <f t="shared" si="13"/>
        <v>0</v>
      </c>
      <c r="AC289" s="243"/>
    </row>
    <row r="290" spans="24:29" ht="12.75">
      <c r="X290" s="238">
        <v>1415</v>
      </c>
      <c r="Y290" s="239">
        <v>6.2495</v>
      </c>
      <c r="Z290" s="240"/>
      <c r="AA290" s="241"/>
      <c r="AB290" s="242">
        <f t="shared" si="13"/>
        <v>-0.0010799999999999699</v>
      </c>
      <c r="AC290" s="243"/>
    </row>
    <row r="291" spans="24:29" ht="12.75">
      <c r="X291" s="238">
        <v>1420</v>
      </c>
      <c r="Y291" s="239">
        <v>6.2549</v>
      </c>
      <c r="Z291" s="240"/>
      <c r="AA291" s="241"/>
      <c r="AB291" s="242">
        <f t="shared" si="13"/>
        <v>0</v>
      </c>
      <c r="AC291" s="243"/>
    </row>
    <row r="292" spans="24:29" ht="12.75">
      <c r="X292" s="238">
        <v>1425</v>
      </c>
      <c r="Y292" s="239">
        <v>6.2549</v>
      </c>
      <c r="Z292" s="240"/>
      <c r="AA292" s="241"/>
      <c r="AB292" s="242">
        <f t="shared" si="13"/>
        <v>0.001040000000000063</v>
      </c>
      <c r="AC292" s="243"/>
    </row>
    <row r="293" spans="24:29" ht="12.75">
      <c r="X293" s="238">
        <v>1430</v>
      </c>
      <c r="Y293" s="239">
        <v>6.2497</v>
      </c>
      <c r="Z293" s="240"/>
      <c r="AA293" s="241"/>
      <c r="AB293" s="242">
        <f t="shared" si="13"/>
        <v>0</v>
      </c>
      <c r="AC293" s="243"/>
    </row>
    <row r="294" spans="24:29" ht="12.75">
      <c r="X294" s="238">
        <v>1435</v>
      </c>
      <c r="Y294" s="239">
        <v>6.2497</v>
      </c>
      <c r="Z294" s="240"/>
      <c r="AA294" s="241"/>
      <c r="AB294" s="242">
        <f t="shared" si="13"/>
        <v>0.0008799999999999031</v>
      </c>
      <c r="AC294" s="243"/>
    </row>
    <row r="295" spans="24:29" ht="12.75">
      <c r="X295" s="238">
        <v>1440</v>
      </c>
      <c r="Y295" s="239">
        <v>6.2453</v>
      </c>
      <c r="Z295" s="240"/>
      <c r="AA295" s="241"/>
      <c r="AB295" s="242">
        <f t="shared" si="13"/>
        <v>0</v>
      </c>
      <c r="AC295" s="243"/>
    </row>
    <row r="296" spans="24:29" ht="12.75">
      <c r="X296" s="238">
        <v>1445</v>
      </c>
      <c r="Y296" s="239">
        <v>6.2453</v>
      </c>
      <c r="Z296" s="240"/>
      <c r="AA296" s="241"/>
      <c r="AB296" s="242">
        <f t="shared" si="13"/>
        <v>0.0026799999999999715</v>
      </c>
      <c r="AC296" s="243"/>
    </row>
    <row r="297" spans="24:29" ht="12.75">
      <c r="X297" s="238">
        <v>1450</v>
      </c>
      <c r="Y297" s="239">
        <v>6.2319</v>
      </c>
      <c r="Z297" s="240"/>
      <c r="AA297" s="241"/>
      <c r="AB297" s="242">
        <f t="shared" si="13"/>
        <v>0</v>
      </c>
      <c r="AC297" s="243"/>
    </row>
    <row r="298" spans="24:29" ht="12.75">
      <c r="X298" s="238">
        <v>1455</v>
      </c>
      <c r="Y298" s="239">
        <v>6.2319</v>
      </c>
      <c r="Z298" s="240"/>
      <c r="AA298" s="241"/>
      <c r="AB298" s="242">
        <f t="shared" si="13"/>
        <v>-0.0008799999999999031</v>
      </c>
      <c r="AC298" s="243"/>
    </row>
    <row r="299" spans="24:29" ht="12.75">
      <c r="X299" s="238">
        <v>1460</v>
      </c>
      <c r="Y299" s="239">
        <v>6.2363</v>
      </c>
      <c r="Z299" s="240"/>
      <c r="AA299" s="241"/>
      <c r="AB299" s="242">
        <f t="shared" si="13"/>
        <v>0</v>
      </c>
      <c r="AC299" s="243"/>
    </row>
    <row r="300" spans="24:29" ht="12.75">
      <c r="X300" s="238">
        <v>1465</v>
      </c>
      <c r="Y300" s="239">
        <v>6.2363</v>
      </c>
      <c r="Z300" s="240"/>
      <c r="AA300" s="241"/>
      <c r="AB300" s="242">
        <f t="shared" si="13"/>
        <v>-0.007060000000000066</v>
      </c>
      <c r="AC300" s="243"/>
    </row>
    <row r="301" spans="24:29" ht="12.75">
      <c r="X301" s="238">
        <v>1470</v>
      </c>
      <c r="Y301" s="239">
        <v>6.2716</v>
      </c>
      <c r="Z301" s="240"/>
      <c r="AA301" s="241"/>
      <c r="AB301" s="242">
        <f t="shared" si="13"/>
        <v>0</v>
      </c>
      <c r="AC301" s="243"/>
    </row>
    <row r="302" spans="24:29" ht="12.75">
      <c r="X302" s="238">
        <v>1475</v>
      </c>
      <c r="Y302" s="239">
        <v>6.2716</v>
      </c>
      <c r="Z302" s="240"/>
      <c r="AA302" s="241"/>
      <c r="AB302" s="242">
        <f t="shared" si="13"/>
        <v>0.001860000000000106</v>
      </c>
      <c r="AC302" s="243"/>
    </row>
    <row r="303" spans="24:29" ht="12.75">
      <c r="X303" s="238">
        <v>1480</v>
      </c>
      <c r="Y303" s="239">
        <v>6.2623</v>
      </c>
      <c r="Z303" s="240"/>
      <c r="AA303" s="241"/>
      <c r="AB303" s="242">
        <f t="shared" si="13"/>
        <v>0</v>
      </c>
      <c r="AC303" s="243"/>
    </row>
    <row r="304" spans="24:29" ht="12.75">
      <c r="X304" s="238">
        <v>1485</v>
      </c>
      <c r="Y304" s="239">
        <v>6.2623</v>
      </c>
      <c r="Z304" s="240"/>
      <c r="AA304" s="241"/>
      <c r="AB304" s="242">
        <f t="shared" si="13"/>
        <v>0.001440000000000019</v>
      </c>
      <c r="AC304" s="243"/>
    </row>
    <row r="305" spans="24:29" ht="12.75">
      <c r="X305" s="238">
        <v>1490</v>
      </c>
      <c r="Y305" s="239">
        <v>6.2551</v>
      </c>
      <c r="Z305" s="240"/>
      <c r="AA305" s="241"/>
      <c r="AB305" s="242">
        <f t="shared" si="13"/>
        <v>0</v>
      </c>
      <c r="AC305" s="243"/>
    </row>
    <row r="306" spans="24:29" ht="12.75">
      <c r="X306" s="238">
        <v>1495</v>
      </c>
      <c r="Y306" s="239">
        <v>6.2551</v>
      </c>
      <c r="Z306" s="240"/>
      <c r="AA306" s="241"/>
      <c r="AB306" s="242">
        <f t="shared" si="13"/>
        <v>-0.00030000000000001136</v>
      </c>
      <c r="AC306" s="243"/>
    </row>
    <row r="307" spans="24:29" ht="12.75">
      <c r="X307" s="238">
        <v>1500</v>
      </c>
      <c r="Y307" s="239">
        <v>6.2566</v>
      </c>
      <c r="Z307" s="240"/>
      <c r="AA307" s="241"/>
      <c r="AB307" s="242">
        <f t="shared" si="13"/>
        <v>0</v>
      </c>
      <c r="AC307" s="243"/>
    </row>
    <row r="308" spans="24:29" ht="12.75">
      <c r="X308" s="238">
        <v>1505</v>
      </c>
      <c r="Y308" s="239">
        <v>6.2566</v>
      </c>
      <c r="Z308" s="240"/>
      <c r="AA308" s="241"/>
      <c r="AB308" s="242">
        <f t="shared" si="13"/>
        <v>9.999999999994457E-05</v>
      </c>
      <c r="AC308" s="243"/>
    </row>
    <row r="309" spans="24:29" ht="12.75">
      <c r="X309" s="238">
        <v>1510</v>
      </c>
      <c r="Y309" s="239">
        <v>6.2561</v>
      </c>
      <c r="Z309" s="240"/>
      <c r="AA309" s="241"/>
      <c r="AB309" s="242">
        <f t="shared" si="13"/>
        <v>0</v>
      </c>
      <c r="AC309" s="243"/>
    </row>
    <row r="310" spans="24:29" ht="12.75">
      <c r="X310" s="238">
        <v>1515</v>
      </c>
      <c r="Y310" s="239">
        <v>6.2561</v>
      </c>
      <c r="Z310" s="240"/>
      <c r="AA310" s="241"/>
      <c r="AB310" s="242">
        <f t="shared" si="13"/>
        <v>0.0025000000000000356</v>
      </c>
      <c r="AC310" s="243"/>
    </row>
    <row r="311" spans="24:29" ht="12.75">
      <c r="X311" s="238">
        <v>1520</v>
      </c>
      <c r="Y311" s="239">
        <v>6.2436</v>
      </c>
      <c r="Z311" s="240"/>
      <c r="AA311" s="241"/>
      <c r="AB311" s="242">
        <f t="shared" si="13"/>
        <v>0</v>
      </c>
      <c r="AC311" s="243"/>
    </row>
    <row r="312" spans="24:29" ht="12.75">
      <c r="X312" s="238">
        <v>1525</v>
      </c>
      <c r="Y312" s="239">
        <v>6.2436</v>
      </c>
      <c r="Z312" s="240"/>
      <c r="AA312" s="241"/>
      <c r="AB312" s="242">
        <f t="shared" si="13"/>
        <v>-0.00038000000000000257</v>
      </c>
      <c r="AC312" s="243"/>
    </row>
    <row r="313" spans="24:29" ht="12.75">
      <c r="X313" s="238">
        <v>1530</v>
      </c>
      <c r="Y313" s="239">
        <v>6.2455</v>
      </c>
      <c r="Z313" s="240"/>
      <c r="AA313" s="241"/>
      <c r="AB313" s="242">
        <f t="shared" si="13"/>
        <v>0</v>
      </c>
      <c r="AC313" s="243"/>
    </row>
    <row r="314" spans="24:29" ht="12.75">
      <c r="X314" s="238">
        <v>1535</v>
      </c>
      <c r="Y314" s="239">
        <v>6.2455</v>
      </c>
      <c r="Z314" s="240"/>
      <c r="AA314" s="241"/>
      <c r="AB314" s="242">
        <f t="shared" si="13"/>
        <v>-0.0010799999999999699</v>
      </c>
      <c r="AC314" s="243"/>
    </row>
    <row r="315" spans="24:29" ht="12.75">
      <c r="X315" s="238">
        <v>1540</v>
      </c>
      <c r="Y315" s="239">
        <v>6.2509</v>
      </c>
      <c r="Z315" s="240"/>
      <c r="AA315" s="241"/>
      <c r="AB315" s="242">
        <f t="shared" si="13"/>
        <v>0</v>
      </c>
      <c r="AC315" s="243"/>
    </row>
    <row r="316" spans="24:29" ht="12.75">
      <c r="X316" s="238">
        <v>1545</v>
      </c>
      <c r="Y316" s="239">
        <v>6.2509</v>
      </c>
      <c r="Z316" s="240"/>
      <c r="AA316" s="241"/>
      <c r="AB316" s="242">
        <f t="shared" si="13"/>
        <v>0.0006399999999999295</v>
      </c>
      <c r="AC316" s="243"/>
    </row>
    <row r="317" spans="24:29" ht="12.75">
      <c r="X317" s="238">
        <v>1550</v>
      </c>
      <c r="Y317" s="239">
        <v>6.2477</v>
      </c>
      <c r="Z317" s="240"/>
      <c r="AA317" s="241"/>
      <c r="AB317" s="242">
        <f t="shared" si="13"/>
        <v>0</v>
      </c>
      <c r="AC317" s="243"/>
    </row>
    <row r="318" spans="24:29" ht="12.75">
      <c r="X318" s="238">
        <v>1555</v>
      </c>
      <c r="Y318" s="239">
        <v>6.2477</v>
      </c>
      <c r="Z318" s="240"/>
      <c r="AA318" s="241"/>
      <c r="AB318" s="242">
        <f t="shared" si="13"/>
        <v>0.007039999999999935</v>
      </c>
      <c r="AC318" s="243"/>
    </row>
    <row r="319" spans="24:29" ht="12.75">
      <c r="X319" s="238">
        <v>1560</v>
      </c>
      <c r="Y319" s="239">
        <v>6.2125</v>
      </c>
      <c r="Z319" s="240"/>
      <c r="AA319" s="241"/>
      <c r="AB319" s="242">
        <f t="shared" si="13"/>
        <v>0</v>
      </c>
      <c r="AC319" s="243"/>
    </row>
    <row r="320" spans="24:29" ht="12.75">
      <c r="X320" s="238">
        <v>1565</v>
      </c>
      <c r="Y320" s="239">
        <v>6.2125</v>
      </c>
      <c r="Z320" s="240"/>
      <c r="AA320" s="241"/>
      <c r="AB320" s="242">
        <f t="shared" si="13"/>
        <v>-0.003999999999999915</v>
      </c>
      <c r="AC320" s="243"/>
    </row>
    <row r="321" spans="24:29" ht="12.75">
      <c r="X321" s="238">
        <v>1570</v>
      </c>
      <c r="Y321" s="239">
        <v>6.2325</v>
      </c>
      <c r="Z321" s="240"/>
      <c r="AA321" s="241"/>
      <c r="AB321" s="242">
        <f t="shared" si="13"/>
        <v>0</v>
      </c>
      <c r="AC321" s="243"/>
    </row>
    <row r="322" spans="24:29" ht="12.75">
      <c r="X322" s="238">
        <v>1575</v>
      </c>
      <c r="Y322" s="239">
        <v>6.2325</v>
      </c>
      <c r="Z322" s="240"/>
      <c r="AA322" s="241"/>
      <c r="AB322" s="242">
        <f t="shared" si="13"/>
        <v>-0.003279999999999994</v>
      </c>
      <c r="AC322" s="243"/>
    </row>
    <row r="323" spans="24:29" ht="12.75">
      <c r="X323" s="238">
        <v>1580</v>
      </c>
      <c r="Y323" s="239">
        <v>6.2489</v>
      </c>
      <c r="Z323" s="240"/>
      <c r="AA323" s="241"/>
      <c r="AB323" s="242">
        <f t="shared" si="13"/>
        <v>0</v>
      </c>
      <c r="AC323" s="243"/>
    </row>
    <row r="324" spans="24:29" ht="12.75">
      <c r="X324" s="238">
        <v>1585</v>
      </c>
      <c r="Y324" s="239">
        <v>6.2489</v>
      </c>
      <c r="Z324" s="240"/>
      <c r="AA324" s="241"/>
      <c r="AB324" s="242">
        <f t="shared" si="13"/>
        <v>0.0022199999999999776</v>
      </c>
      <c r="AC324" s="243"/>
    </row>
    <row r="325" spans="24:29" ht="12.75">
      <c r="X325" s="238">
        <v>1590</v>
      </c>
      <c r="Y325" s="239">
        <v>6.2378</v>
      </c>
      <c r="Z325" s="240"/>
      <c r="AA325" s="241"/>
      <c r="AB325" s="242">
        <f t="shared" si="13"/>
        <v>0</v>
      </c>
      <c r="AC325" s="243"/>
    </row>
    <row r="326" spans="24:29" ht="12.75">
      <c r="X326" s="238">
        <v>1595</v>
      </c>
      <c r="Y326" s="239">
        <v>6.2378</v>
      </c>
      <c r="Z326" s="240"/>
      <c r="AA326" s="241"/>
      <c r="AB326" s="242">
        <f t="shared" si="13"/>
        <v>-0.0012800000000000368</v>
      </c>
      <c r="AC326" s="243"/>
    </row>
    <row r="327" spans="24:29" ht="12.75">
      <c r="X327" s="238">
        <v>1600</v>
      </c>
      <c r="Y327" s="239">
        <v>6.2442</v>
      </c>
      <c r="Z327" s="240"/>
      <c r="AA327" s="241"/>
      <c r="AB327" s="242">
        <f t="shared" si="13"/>
        <v>0</v>
      </c>
      <c r="AC327" s="243"/>
    </row>
    <row r="328" spans="24:29" ht="12.75">
      <c r="X328" s="238">
        <v>1605</v>
      </c>
      <c r="Y328" s="239">
        <v>6.2442</v>
      </c>
      <c r="Z328" s="240"/>
      <c r="AA328" s="241"/>
      <c r="AB328" s="242">
        <f t="shared" si="13"/>
        <v>0.003279999999999994</v>
      </c>
      <c r="AC328" s="243"/>
    </row>
    <row r="329" spans="24:29" ht="12.75">
      <c r="X329" s="238">
        <v>1610</v>
      </c>
      <c r="Y329" s="239">
        <v>6.2278</v>
      </c>
      <c r="Z329" s="240"/>
      <c r="AA329" s="241"/>
      <c r="AB329" s="242">
        <f aca="true" t="shared" si="14" ref="AB329:AB336">(Y329-Y330)/(X330-X329)</f>
        <v>0</v>
      </c>
      <c r="AC329" s="243"/>
    </row>
    <row r="330" spans="24:29" ht="12.75">
      <c r="X330" s="238">
        <v>1615</v>
      </c>
      <c r="Y330" s="239">
        <v>6.2278</v>
      </c>
      <c r="Z330" s="240"/>
      <c r="AA330" s="241"/>
      <c r="AB330" s="242">
        <f t="shared" si="14"/>
        <v>-0.004159999999999897</v>
      </c>
      <c r="AC330" s="243"/>
    </row>
    <row r="331" spans="24:29" ht="12.75">
      <c r="X331" s="238">
        <v>1620</v>
      </c>
      <c r="Y331" s="239">
        <v>6.2486</v>
      </c>
      <c r="Z331" s="240"/>
      <c r="AA331" s="241"/>
      <c r="AB331" s="242">
        <f t="shared" si="14"/>
        <v>0</v>
      </c>
      <c r="AC331" s="243"/>
    </row>
    <row r="332" spans="24:29" ht="12.75">
      <c r="X332" s="238">
        <v>1625</v>
      </c>
      <c r="Y332" s="239">
        <v>6.2486</v>
      </c>
      <c r="Z332" s="240"/>
      <c r="AA332" s="241"/>
      <c r="AB332" s="242">
        <f t="shared" si="14"/>
        <v>0.0021599999999999397</v>
      </c>
      <c r="AC332" s="243"/>
    </row>
    <row r="333" spans="24:29" ht="12.75">
      <c r="X333" s="238">
        <v>1630</v>
      </c>
      <c r="Y333" s="239">
        <v>6.2378</v>
      </c>
      <c r="Z333" s="240"/>
      <c r="AA333" s="241"/>
      <c r="AB333" s="242">
        <f t="shared" si="14"/>
        <v>0</v>
      </c>
      <c r="AC333" s="243"/>
    </row>
    <row r="334" spans="24:29" ht="12.75">
      <c r="X334" s="238">
        <v>1635</v>
      </c>
      <c r="Y334" s="239">
        <v>6.2378</v>
      </c>
      <c r="Z334" s="240"/>
      <c r="AA334" s="241"/>
      <c r="AB334" s="242">
        <f t="shared" si="14"/>
        <v>-0.0029199999999999448</v>
      </c>
      <c r="AC334" s="243"/>
    </row>
    <row r="335" spans="24:29" ht="12.75">
      <c r="X335" s="238">
        <v>1640</v>
      </c>
      <c r="Y335" s="239">
        <v>6.2524</v>
      </c>
      <c r="Z335" s="240"/>
      <c r="AA335" s="241"/>
      <c r="AB335" s="242">
        <f t="shared" si="14"/>
        <v>0</v>
      </c>
      <c r="AC335" s="243"/>
    </row>
    <row r="336" spans="24:29" ht="13.5" thickBot="1">
      <c r="X336" s="295">
        <v>1645</v>
      </c>
      <c r="Y336" s="294">
        <v>6.2524</v>
      </c>
      <c r="Z336" s="240"/>
      <c r="AA336" s="241"/>
      <c r="AB336" s="242">
        <f t="shared" si="14"/>
        <v>-0.003800851063829787</v>
      </c>
      <c r="AC336" s="243"/>
    </row>
    <row r="337" ht="13.5" thickTop="1"/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2005-11-01T16:24:17Z</dcterms:modified>
  <cp:category/>
  <cp:version/>
  <cp:contentType/>
  <cp:contentStatus/>
</cp:coreProperties>
</file>