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1"/>
  </bookViews>
  <sheets>
    <sheet name="Panel" sheetId="1" r:id="rId1"/>
    <sheet name="Module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<sst xmlns="http://schemas.openxmlformats.org/spreadsheetml/2006/main" count="165" uniqueCount="98">
  <si>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</si>
  <si>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</si>
  <si>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</si>
  <si>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</si>
  <si>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</si>
  <si>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</si>
  <si>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</si>
  <si>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</si>
  <si>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</si>
  <si>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</si>
  <si>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</si>
  <si>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</si>
  <si>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</si>
  <si>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</si>
  <si>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</si>
  <si>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</si>
  <si>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</si>
  <si>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</si>
  <si>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</si>
  <si>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</si>
  <si>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</si>
  <si>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</si>
  <si>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</si>
  <si>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</si>
  <si>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</si>
  <si>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</si>
  <si>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</si>
  <si>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</si>
  <si>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</si>
  <si>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</si>
  <si>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</si>
  <si>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</si>
  <si>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</si>
  <si>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</si>
  <si>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</si>
  <si>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</si>
  <si>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</si>
  <si>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</si>
  <si>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</si>
  <si>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</si>
  <si>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</si>
  <si>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</si>
  <si>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</si>
  <si>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</si>
  <si>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</si>
  <si>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</si>
  <si>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</si>
  <si>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</si>
  <si>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</si>
  <si>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</si>
  <si>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</si>
  <si>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</si>
  <si>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</si>
  <si>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</si>
  <si>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</si>
  <si>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</si>
  <si>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</si>
  <si>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</si>
  <si>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</si>
  <si>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</si>
  <si>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</si>
  <si>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</si>
  <si>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</si>
  <si>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r>
      <t>BU</t>
    </r>
    <r>
      <rPr>
        <sz val="7"/>
        <rFont val="Arial"/>
        <family val="2"/>
      </rPr>
      <t>-206 cm</t>
    </r>
  </si>
  <si>
    <t>Ph_AL</t>
  </si>
  <si>
    <t>Ph_AU</t>
  </si>
  <si>
    <t>Ph_BL</t>
  </si>
  <si>
    <t>Ph_BU</t>
  </si>
  <si>
    <t>Ph_summ</t>
  </si>
  <si>
    <t>full</t>
  </si>
  <si>
    <t>§ 5mb</t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</si>
  <si>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</si>
  <si>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</si>
  <si>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</si>
  <si>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</si>
  <si>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</si>
  <si>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</si>
  <si>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</si>
  <si>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</si>
  <si>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</si>
  <si>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</si>
  <si>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</si>
  <si>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</si>
  <si>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</si>
  <si>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</si>
  <si>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</si>
  <si>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</si>
  <si>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</si>
  <si>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</si>
  <si>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</si>
  <si>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FM_Hd_46</t>
  </si>
  <si>
    <t>MODULE    FM_Hd_46</t>
  </si>
  <si>
    <t>MODULE   FM_Hd_46</t>
  </si>
  <si>
    <t>A_381</t>
  </si>
  <si>
    <t>B_372</t>
  </si>
  <si>
    <t>w</t>
  </si>
  <si>
    <t>short</t>
  </si>
  <si>
    <t>&gt;200nA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</si>
</sst>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8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.5"/>
      <name val="Arial"/>
      <family val="0"/>
    </font>
    <font>
      <b/>
      <i/>
      <sz val="1.25"/>
      <name val="Arial"/>
      <family val="2"/>
    </font>
    <font>
      <vertAlign val="subscript"/>
      <sz val="8"/>
      <name val="Arial"/>
      <family val="2"/>
    </font>
    <font>
      <sz val="1.25"/>
      <name val="Arial"/>
      <family val="2"/>
    </font>
    <font>
      <sz val="1"/>
      <name val="Arial"/>
      <family val="2"/>
    </font>
    <font>
      <vertAlign val="superscript"/>
      <sz val="1.25"/>
      <name val="Arial"/>
      <family val="2"/>
    </font>
    <font>
      <vertAlign val="superscript"/>
      <sz val="1.5"/>
      <name val="Arial"/>
      <family val="2"/>
    </font>
    <font>
      <b/>
      <i/>
      <vertAlign val="superscript"/>
      <sz val="1.5"/>
      <name val="Arial"/>
      <family val="2"/>
    </font>
    <font>
      <b/>
      <i/>
      <sz val="9"/>
      <color indexed="17"/>
      <name val="Arial"/>
      <family val="2"/>
    </font>
    <font>
      <b/>
      <sz val="1"/>
      <name val="Arial"/>
      <family val="2"/>
    </font>
    <font>
      <b/>
      <sz val="1.25"/>
      <name val="Arial"/>
      <family val="2"/>
    </font>
    <font>
      <vertAlign val="subscript"/>
      <sz val="1.25"/>
      <name val="Arial"/>
      <family val="2"/>
    </font>
    <font>
      <sz val="1.75"/>
      <name val="Arial"/>
      <family val="0"/>
    </font>
    <font>
      <sz val="2"/>
      <name val="Arial"/>
      <family val="0"/>
    </font>
    <font>
      <b/>
      <sz val="8.5"/>
      <name val="Arial"/>
      <family val="2"/>
    </font>
    <font>
      <vertAlign val="subscript"/>
      <sz val="8.5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i/>
      <sz val="9.75"/>
      <color indexed="17"/>
      <name val="Georgia"/>
      <family val="1"/>
    </font>
    <font>
      <b/>
      <i/>
      <sz val="9.75"/>
      <color indexed="62"/>
      <name val="Arial"/>
      <family val="2"/>
    </font>
    <font>
      <b/>
      <i/>
      <sz val="9"/>
      <color indexed="62"/>
      <name val="Arial"/>
      <family val="2"/>
    </font>
    <font>
      <b/>
      <i/>
      <sz val="11"/>
      <color indexed="62"/>
      <name val="Arial"/>
      <family val="2"/>
    </font>
    <font>
      <i/>
      <vertAlign val="superscript"/>
      <sz val="11"/>
      <color indexed="62"/>
      <name val="Arial"/>
      <family val="2"/>
    </font>
    <font>
      <b/>
      <i/>
      <vertAlign val="superscript"/>
      <sz val="12"/>
      <color indexed="62"/>
      <name val="Arial"/>
      <family val="2"/>
    </font>
    <font>
      <b/>
      <i/>
      <sz val="9"/>
      <color indexed="12"/>
      <name val="Arial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b/>
      <i/>
      <sz val="9.25"/>
      <name val="Arial"/>
      <family val="2"/>
    </font>
    <font>
      <b/>
      <i/>
      <sz val="8.25"/>
      <name val="Arial"/>
      <family val="2"/>
    </font>
    <font>
      <b/>
      <i/>
      <vertAlign val="superscript"/>
      <sz val="10.25"/>
      <name val="Arial"/>
      <family val="2"/>
    </font>
    <font>
      <sz val="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Georgia"/>
      <family val="1"/>
    </font>
    <font>
      <b/>
      <i/>
      <vertAlign val="superscript"/>
      <sz val="9.75"/>
      <name val="Arial"/>
      <family val="2"/>
    </font>
    <font>
      <b/>
      <sz val="7.25"/>
      <name val="Arial"/>
      <family val="2"/>
    </font>
    <font>
      <sz val="7.25"/>
      <name val="Arial"/>
      <family val="2"/>
    </font>
    <font>
      <sz val="5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3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6" fillId="3" borderId="50" xfId="0" applyFont="1" applyFill="1" applyBorder="1" applyAlignment="1">
      <alignment horizontal="left"/>
    </xf>
    <xf numFmtId="0" fontId="20" fillId="2" borderId="5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7" fillId="3" borderId="54" xfId="0" applyFont="1" applyFill="1" applyBorder="1" applyAlignment="1">
      <alignment horizontal="center"/>
    </xf>
    <xf numFmtId="0" fontId="24" fillId="3" borderId="55" xfId="0" applyFont="1" applyFill="1" applyBorder="1" applyAlignment="1">
      <alignment horizontal="center"/>
    </xf>
    <xf numFmtId="0" fontId="36" fillId="3" borderId="5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57" xfId="0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37" fillId="0" borderId="59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6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6" fillId="3" borderId="60" xfId="0" applyFont="1" applyFill="1" applyBorder="1" applyAlignment="1">
      <alignment horizont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65" fontId="13" fillId="0" borderId="67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165" fontId="13" fillId="0" borderId="70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5" fontId="13" fillId="0" borderId="63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165" fontId="11" fillId="0" borderId="79" xfId="0" applyNumberFormat="1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0" fontId="62" fillId="0" borderId="17" xfId="0" applyFont="1" applyBorder="1" applyAlignment="1">
      <alignment horizontal="center" vertic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1" fontId="1" fillId="0" borderId="101" xfId="0" applyNumberFormat="1" applyFont="1" applyBorder="1" applyAlignment="1">
      <alignment horizontal="center"/>
    </xf>
    <xf numFmtId="1" fontId="1" fillId="0" borderId="102" xfId="0" applyNumberFormat="1" applyFont="1" applyBorder="1" applyAlignment="1">
      <alignment horizontal="center"/>
    </xf>
    <xf numFmtId="1" fontId="1" fillId="0" borderId="103" xfId="0" applyNumberFormat="1" applyFont="1" applyBorder="1" applyAlignment="1">
      <alignment horizontal="center"/>
    </xf>
    <xf numFmtId="1" fontId="1" fillId="0" borderId="104" xfId="0" applyNumberFormat="1" applyFont="1" applyFill="1" applyBorder="1" applyAlignment="1">
      <alignment horizontal="center"/>
    </xf>
    <xf numFmtId="1" fontId="1" fillId="0" borderId="105" xfId="0" applyNumberFormat="1" applyFont="1" applyFill="1" applyBorder="1" applyAlignment="1">
      <alignment horizontal="center"/>
    </xf>
    <xf numFmtId="1" fontId="1" fillId="0" borderId="106" xfId="0" applyNumberFormat="1" applyFont="1" applyFill="1" applyBorder="1" applyAlignment="1">
      <alignment horizontal="center"/>
    </xf>
    <xf numFmtId="1" fontId="1" fillId="0" borderId="107" xfId="0" applyNumberFormat="1" applyFont="1" applyFill="1" applyBorder="1" applyAlignment="1">
      <alignment horizontal="center"/>
    </xf>
    <xf numFmtId="1" fontId="1" fillId="0" borderId="108" xfId="0" applyNumberFormat="1" applyFont="1" applyFill="1" applyBorder="1" applyAlignment="1">
      <alignment horizontal="center"/>
    </xf>
    <xf numFmtId="1" fontId="1" fillId="0" borderId="109" xfId="0" applyNumberFormat="1" applyFont="1" applyBorder="1" applyAlignment="1">
      <alignment horizontal="center"/>
    </xf>
    <xf numFmtId="0" fontId="62" fillId="0" borderId="110" xfId="0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/>
    </xf>
    <xf numFmtId="1" fontId="1" fillId="0" borderId="112" xfId="0" applyNumberFormat="1" applyFont="1" applyBorder="1" applyAlignment="1">
      <alignment horizontal="center"/>
    </xf>
    <xf numFmtId="1" fontId="1" fillId="0" borderId="113" xfId="0" applyNumberFormat="1" applyFont="1" applyBorder="1" applyAlignment="1">
      <alignment horizontal="center"/>
    </xf>
    <xf numFmtId="1" fontId="1" fillId="0" borderId="114" xfId="0" applyNumberFormat="1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20" xfId="0" applyNumberFormat="1" applyFont="1" applyFill="1" applyBorder="1" applyAlignment="1">
      <alignment horizontal="center"/>
    </xf>
    <xf numFmtId="1" fontId="31" fillId="2" borderId="51" xfId="0" applyNumberFormat="1" applyFont="1" applyFill="1" applyBorder="1" applyAlignment="1">
      <alignment horizontal="center"/>
    </xf>
    <xf numFmtId="1" fontId="31" fillId="2" borderId="121" xfId="0" applyNumberFormat="1" applyFont="1" applyFill="1" applyBorder="1" applyAlignment="1">
      <alignment horizontal="center"/>
    </xf>
    <xf numFmtId="1" fontId="31" fillId="2" borderId="122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23" xfId="0" applyNumberFormat="1" applyFont="1" applyFill="1" applyBorder="1" applyAlignment="1">
      <alignment horizontal="center"/>
    </xf>
    <xf numFmtId="1" fontId="31" fillId="2" borderId="124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25" xfId="0" applyNumberFormat="1" applyFont="1" applyFill="1" applyBorder="1" applyAlignment="1">
      <alignment horizontal="center"/>
    </xf>
    <xf numFmtId="1" fontId="31" fillId="2" borderId="126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27" xfId="0" applyNumberFormat="1" applyFont="1" applyFill="1" applyBorder="1" applyAlignment="1">
      <alignment horizontal="center"/>
    </xf>
    <xf numFmtId="1" fontId="31" fillId="2" borderId="128" xfId="0" applyNumberFormat="1" applyFont="1" applyFill="1" applyBorder="1" applyAlignment="1">
      <alignment horizontal="center"/>
    </xf>
    <xf numFmtId="1" fontId="31" fillId="2" borderId="129" xfId="0" applyNumberFormat="1" applyFont="1" applyFill="1" applyBorder="1" applyAlignment="1">
      <alignment horizontal="center"/>
    </xf>
    <xf numFmtId="1" fontId="31" fillId="2" borderId="130" xfId="0" applyNumberFormat="1" applyFont="1" applyFill="1" applyBorder="1" applyAlignment="1">
      <alignment horizontal="center"/>
    </xf>
    <xf numFmtId="1" fontId="31" fillId="2" borderId="131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1" fillId="3" borderId="132" xfId="0" applyFont="1" applyFill="1" applyBorder="1" applyAlignment="1">
      <alignment horizontal="center"/>
    </xf>
    <xf numFmtId="0" fontId="71" fillId="3" borderId="133" xfId="0" applyFont="1" applyFill="1" applyBorder="1" applyAlignment="1">
      <alignment horizontal="center"/>
    </xf>
    <xf numFmtId="0" fontId="71" fillId="3" borderId="134" xfId="0" applyFont="1" applyFill="1" applyBorder="1" applyAlignment="1">
      <alignment horizontal="center"/>
    </xf>
    <xf numFmtId="0" fontId="73" fillId="3" borderId="18" xfId="0" applyFont="1" applyFill="1" applyBorder="1" applyAlignment="1">
      <alignment horizontal="center"/>
    </xf>
    <xf numFmtId="0" fontId="17" fillId="0" borderId="135" xfId="0" applyFont="1" applyBorder="1" applyAlignment="1">
      <alignment horizontal="center"/>
    </xf>
    <xf numFmtId="0" fontId="17" fillId="0" borderId="136" xfId="0" applyFont="1" applyBorder="1" applyAlignment="1">
      <alignment horizontal="center"/>
    </xf>
    <xf numFmtId="0" fontId="17" fillId="0" borderId="137" xfId="0" applyFont="1" applyBorder="1" applyAlignment="1">
      <alignment horizontal="center"/>
    </xf>
    <xf numFmtId="0" fontId="17" fillId="0" borderId="138" xfId="0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0" fontId="11" fillId="0" borderId="139" xfId="0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13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76" fillId="2" borderId="15" xfId="0" applyFont="1" applyFill="1" applyBorder="1" applyAlignment="1">
      <alignment horizontal="center"/>
    </xf>
    <xf numFmtId="0" fontId="13" fillId="0" borderId="141" xfId="0" applyFont="1" applyBorder="1" applyAlignment="1">
      <alignment horizontal="right" indent="2"/>
    </xf>
    <xf numFmtId="165" fontId="13" fillId="0" borderId="23" xfId="0" applyNumberFormat="1" applyFont="1" applyBorder="1" applyAlignment="1">
      <alignment horizontal="right" indent="2"/>
    </xf>
    <xf numFmtId="1" fontId="13" fillId="0" borderId="142" xfId="0" applyNumberFormat="1" applyFont="1" applyBorder="1" applyAlignment="1">
      <alignment horizontal="center"/>
    </xf>
    <xf numFmtId="165" fontId="13" fillId="0" borderId="23" xfId="0" applyNumberFormat="1" applyFont="1" applyBorder="1" applyAlignment="1">
      <alignment horizontal="center"/>
    </xf>
    <xf numFmtId="167" fontId="76" fillId="0" borderId="63" xfId="0" applyNumberFormat="1" applyFont="1" applyBorder="1" applyAlignment="1">
      <alignment horizontal="center"/>
    </xf>
    <xf numFmtId="167" fontId="76" fillId="0" borderId="71" xfId="0" applyNumberFormat="1" applyFont="1" applyBorder="1" applyAlignment="1">
      <alignment horizontal="center"/>
    </xf>
    <xf numFmtId="0" fontId="6" fillId="0" borderId="143" xfId="0" applyFont="1" applyBorder="1" applyAlignment="1">
      <alignment horizontal="center"/>
    </xf>
    <xf numFmtId="167" fontId="77" fillId="0" borderId="77" xfId="0" applyNumberFormat="1" applyFont="1" applyBorder="1" applyAlignment="1">
      <alignment horizontal="center"/>
    </xf>
    <xf numFmtId="167" fontId="77" fillId="0" borderId="144" xfId="0" applyNumberFormat="1" applyFont="1" applyBorder="1" applyAlignment="1">
      <alignment horizontal="center"/>
    </xf>
    <xf numFmtId="0" fontId="78" fillId="2" borderId="62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11" fillId="0" borderId="145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76" fillId="2" borderId="48" xfId="0" applyFont="1" applyFill="1" applyBorder="1" applyAlignment="1">
      <alignment horizontal="center"/>
    </xf>
    <xf numFmtId="0" fontId="13" fillId="0" borderId="146" xfId="0" applyFont="1" applyBorder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1" fontId="13" fillId="0" borderId="147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67" fontId="76" fillId="0" borderId="62" xfId="0" applyNumberFormat="1" applyFont="1" applyBorder="1" applyAlignment="1">
      <alignment horizontal="center"/>
    </xf>
    <xf numFmtId="167" fontId="76" fillId="0" borderId="64" xfId="0" applyNumberFormat="1" applyFont="1" applyBorder="1" applyAlignment="1">
      <alignment horizontal="center"/>
    </xf>
    <xf numFmtId="0" fontId="6" fillId="0" borderId="148" xfId="0" applyFont="1" applyBorder="1" applyAlignment="1">
      <alignment horizontal="center"/>
    </xf>
    <xf numFmtId="167" fontId="77" fillId="0" borderId="149" xfId="0" applyNumberFormat="1" applyFont="1" applyBorder="1" applyAlignment="1">
      <alignment horizontal="center"/>
    </xf>
    <xf numFmtId="167" fontId="77" fillId="0" borderId="150" xfId="0" applyNumberFormat="1" applyFont="1" applyBorder="1" applyAlignment="1">
      <alignment horizontal="center"/>
    </xf>
    <xf numFmtId="1" fontId="15" fillId="0" borderId="62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51" xfId="0" applyFont="1" applyBorder="1" applyAlignment="1">
      <alignment horizontal="center"/>
    </xf>
    <xf numFmtId="0" fontId="13" fillId="0" borderId="152" xfId="0" applyFont="1" applyBorder="1" applyAlignment="1">
      <alignment horizontal="center"/>
    </xf>
    <xf numFmtId="0" fontId="13" fillId="0" borderId="153" xfId="0" applyFont="1" applyBorder="1" applyAlignment="1">
      <alignment horizontal="center"/>
    </xf>
    <xf numFmtId="0" fontId="76" fillId="2" borderId="15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0" fillId="0" borderId="0" xfId="0" applyFont="1" applyAlignment="1">
      <alignment/>
    </xf>
    <xf numFmtId="165" fontId="13" fillId="0" borderId="24" xfId="0" applyNumberFormat="1" applyFont="1" applyFill="1" applyBorder="1" applyAlignment="1">
      <alignment horizontal="right" indent="2"/>
    </xf>
    <xf numFmtId="0" fontId="13" fillId="0" borderId="146" xfId="0" applyFont="1" applyFill="1" applyBorder="1" applyAlignment="1">
      <alignment horizontal="right" indent="2"/>
    </xf>
    <xf numFmtId="0" fontId="13" fillId="0" borderId="147" xfId="0" applyFont="1" applyBorder="1" applyAlignment="1">
      <alignment/>
    </xf>
    <xf numFmtId="0" fontId="13" fillId="0" borderId="24" xfId="0" applyFont="1" applyBorder="1" applyAlignment="1">
      <alignment/>
    </xf>
    <xf numFmtId="0" fontId="1" fillId="0" borderId="155" xfId="0" applyFont="1" applyBorder="1" applyAlignment="1">
      <alignment horizontal="center"/>
    </xf>
    <xf numFmtId="165" fontId="1" fillId="0" borderId="113" xfId="0" applyNumberFormat="1" applyFont="1" applyBorder="1" applyAlignment="1">
      <alignment horizontal="center"/>
    </xf>
    <xf numFmtId="0" fontId="0" fillId="0" borderId="156" xfId="0" applyBorder="1" applyAlignment="1">
      <alignment/>
    </xf>
    <xf numFmtId="0" fontId="0" fillId="0" borderId="113" xfId="0" applyBorder="1" applyAlignment="1">
      <alignment/>
    </xf>
    <xf numFmtId="167" fontId="13" fillId="0" borderId="152" xfId="0" applyNumberFormat="1" applyFont="1" applyBorder="1" applyAlignment="1">
      <alignment horizontal="center"/>
    </xf>
    <xf numFmtId="167" fontId="13" fillId="0" borderId="157" xfId="0" applyNumberFormat="1" applyFont="1" applyBorder="1" applyAlignment="1">
      <alignment horizontal="center"/>
    </xf>
    <xf numFmtId="0" fontId="13" fillId="5" borderId="62" xfId="0" applyFont="1" applyFill="1" applyBorder="1" applyAlignment="1">
      <alignment horizontal="center" vertical="center"/>
    </xf>
    <xf numFmtId="1" fontId="13" fillId="5" borderId="63" xfId="0" applyNumberFormat="1" applyFont="1" applyFill="1" applyBorder="1" applyAlignment="1">
      <alignment horizontal="center" vertical="center"/>
    </xf>
    <xf numFmtId="165" fontId="13" fillId="5" borderId="61" xfId="0" applyNumberFormat="1" applyFont="1" applyFill="1" applyBorder="1" applyAlignment="1">
      <alignment horizontal="center" vertical="center"/>
    </xf>
    <xf numFmtId="165" fontId="13" fillId="5" borderId="62" xfId="0" applyNumberFormat="1" applyFont="1" applyFill="1" applyBorder="1" applyAlignment="1">
      <alignment horizontal="center" vertical="center"/>
    </xf>
    <xf numFmtId="2" fontId="77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6" fillId="0" borderId="5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4" xfId="0" applyFont="1" applyBorder="1" applyAlignment="1">
      <alignment horizontal="center"/>
    </xf>
    <xf numFmtId="0" fontId="46" fillId="0" borderId="158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6" fillId="0" borderId="159" xfId="0" applyFont="1" applyBorder="1" applyAlignment="1">
      <alignment horizontal="center"/>
    </xf>
    <xf numFmtId="0" fontId="46" fillId="0" borderId="133" xfId="0" applyFont="1" applyBorder="1" applyAlignment="1">
      <alignment horizontal="center"/>
    </xf>
    <xf numFmtId="0" fontId="46" fillId="0" borderId="139" xfId="0" applyFont="1" applyBorder="1" applyAlignment="1">
      <alignment horizontal="center"/>
    </xf>
    <xf numFmtId="0" fontId="46" fillId="0" borderId="134" xfId="0" applyFont="1" applyBorder="1" applyAlignment="1">
      <alignment horizontal="center"/>
    </xf>
    <xf numFmtId="0" fontId="0" fillId="0" borderId="160" xfId="0" applyBorder="1" applyAlignment="1">
      <alignment horizontal="center"/>
    </xf>
    <xf numFmtId="0" fontId="0" fillId="0" borderId="154" xfId="0" applyBorder="1" applyAlignment="1">
      <alignment horizontal="center"/>
    </xf>
    <xf numFmtId="0" fontId="8" fillId="4" borderId="7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61" xfId="0" applyBorder="1" applyAlignment="1">
      <alignment horizontal="center"/>
    </xf>
    <xf numFmtId="0" fontId="0" fillId="0" borderId="48" xfId="0" applyBorder="1" applyAlignment="1">
      <alignment horizontal="center"/>
    </xf>
    <xf numFmtId="0" fontId="8" fillId="0" borderId="16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44" xfId="0" applyBorder="1" applyAlignment="1">
      <alignment horizontal="center"/>
    </xf>
    <xf numFmtId="0" fontId="24" fillId="4" borderId="135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62" fillId="0" borderId="73" xfId="0" applyFont="1" applyBorder="1" applyAlignment="1">
      <alignment horizontal="center" vertical="center"/>
    </xf>
    <xf numFmtId="0" fontId="62" fillId="0" borderId="3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FM_Hd_46_A381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14407160"/>
        <c:axId val="62555577"/>
      </c:scatterChart>
      <c:valAx>
        <c:axId val="14407160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55577"/>
        <c:crosses val="autoZero"/>
        <c:crossBetween val="midCat"/>
        <c:dispUnits/>
      </c:valAx>
      <c:valAx>
        <c:axId val="62555577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071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31570002"/>
        <c:axId val="15694563"/>
      </c:scatterChart>
      <c:valAx>
        <c:axId val="3157000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5694563"/>
        <c:crosses val="autoZero"/>
        <c:crossBetween val="midCat"/>
        <c:dispUnits/>
      </c:valAx>
      <c:valAx>
        <c:axId val="15694563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15700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7033340"/>
        <c:axId val="63300061"/>
      </c:scatterChart>
      <c:valAx>
        <c:axId val="7033340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3300061"/>
        <c:crosses val="autoZero"/>
        <c:crossBetween val="midCat"/>
        <c:dispUnits/>
      </c:valAx>
      <c:valAx>
        <c:axId val="633000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70333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32829638"/>
        <c:axId val="27031287"/>
      </c:scatterChart>
      <c:valAx>
        <c:axId val="32829638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7031287"/>
        <c:crosses val="autoZero"/>
        <c:crossBetween val="midCat"/>
        <c:dispUnits/>
      </c:valAx>
      <c:valAx>
        <c:axId val="27031287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28296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41954992"/>
        <c:axId val="42050609"/>
      </c:scatterChart>
      <c:valAx>
        <c:axId val="41954992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2050609"/>
        <c:crosses val="autoZero"/>
        <c:crossBetween val="midCat"/>
        <c:dispUnits/>
      </c:valAx>
      <c:valAx>
        <c:axId val="420506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19549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#REF!</c:f>
              <c:strCache>
                <c:ptCount val="45"/>
              </c:strCache>
            </c:strRef>
          </c:xVal>
          <c:yVal>
            <c:numRef>
              <c:f>#REF!</c:f>
              <c:numCache>
                <c:ptCount val="45"/>
              </c:numCache>
            </c:numRef>
          </c:yVal>
          <c:smooth val="0"/>
        </c:ser>
        <c:axId val="42911162"/>
        <c:axId val="50656139"/>
      </c:scatterChart>
      <c:valAx>
        <c:axId val="42911162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0656139"/>
        <c:crosses val="autoZero"/>
        <c:crossBetween val="midCat"/>
        <c:dispUnits/>
      </c:valAx>
      <c:valAx>
        <c:axId val="50656139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29111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FM_Hd_46_B372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26129282"/>
        <c:axId val="33836947"/>
      </c:scatterChart>
      <c:valAx>
        <c:axId val="26129282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36947"/>
        <c:crosses val="autoZero"/>
        <c:crossBetween val="midCat"/>
        <c:dispUnits/>
      </c:valAx>
      <c:valAx>
        <c:axId val="33836947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1292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'[1]Module'!#REF!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'[1]Module'!#REF!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'[1]Module'!#REF!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6097068"/>
        <c:axId val="56438157"/>
      </c:scatterChart>
      <c:valAx>
        <c:axId val="36097068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438157"/>
        <c:crosses val="autoZero"/>
        <c:crossBetween val="midCat"/>
        <c:dispUnits/>
      </c:valAx>
      <c:valAx>
        <c:axId val="56438157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60970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FM_Hd_46_A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Module!$B$10:$B$73</c:f>
              <c:numCache/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Module!$C$10:$C$73</c:f>
              <c:numCache/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Module!$D$10:$D$73</c:f>
              <c:numCache/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Module!$E$10:$E$73</c:f>
              <c:numCache/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Module!$F$10:$F$73</c:f>
              <c:numCache/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Module!$G$10:$G$73</c:f>
              <c:numCache/>
            </c:numRef>
          </c:yVal>
          <c:smooth val="0"/>
        </c:ser>
        <c:axId val="38181366"/>
        <c:axId val="8087975"/>
      </c:scatterChart>
      <c:valAx>
        <c:axId val="38181366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87975"/>
        <c:crosses val="autoZero"/>
        <c:crossBetween val="midCat"/>
        <c:dispUnits/>
      </c:valAx>
      <c:valAx>
        <c:axId val="8087975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813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P = 5</a:t>
                    </a:r>
                    <a:r>
                      <a:rPr lang="en-US" cap="none" sz="9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,605</a:t>
                    </a:r>
                    <a:r>
                      <a:rPr lang="en-US" cap="none" sz="11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0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-0,0006</a:t>
                    </a:r>
                    <a:r>
                      <a:rPr lang="en-US" cap="none" sz="1200" b="1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Module!$X$7:$X$198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xVal>
          <c:yVal>
            <c:numRef>
              <c:f>Module!$Y$7:$Y$198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Module!$AA$6</c:f>
              <c:strCache>
                <c:ptCount val="1"/>
                <c:pt idx="0">
                  <c:v>dP2, mb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Module!$X$7:$X$198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xVal>
          <c:yVal>
            <c:numRef>
              <c:f>Module!$AA$7:$AA$198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yVal>
          <c:smooth val="0"/>
        </c:ser>
        <c:axId val="5682912"/>
        <c:axId val="51146209"/>
      </c:scatterChart>
      <c:valAx>
        <c:axId val="5682912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46209"/>
        <c:crosses val="autoZero"/>
        <c:crossBetween val="midCat"/>
        <c:dispUnits/>
      </c:valAx>
      <c:valAx>
        <c:axId val="5114620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29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 FM_Hd_46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5"/>
          <c:w val="0.9672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Module!$R$7:$R$28</c:f>
              <c:numCache/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Module!$S$7:$S$28</c:f>
              <c:numCache/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Module!$T$7:$T$28</c:f>
              <c:numCache/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Module!$U$7:$U$28</c:f>
              <c:numCache/>
            </c:numRef>
          </c:yVal>
          <c:smooth val="1"/>
        </c:ser>
        <c:axId val="57662698"/>
        <c:axId val="49202235"/>
      </c:scatterChart>
      <c:valAx>
        <c:axId val="57662698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9202235"/>
        <c:crosses val="autoZero"/>
        <c:crossBetween val="midCat"/>
        <c:dispUnits/>
      </c:valAx>
      <c:valAx>
        <c:axId val="49202235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6626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6475"/>
          <c:w val="0.15"/>
          <c:h val="0.20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FM_Hd_46_B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Module!$H$10:$H$73</c:f>
              <c:numCache/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Module!$I$10:$I$73</c:f>
              <c:numCache/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Module!$J$10:$J$73</c:f>
              <c:numCache/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Module!$K$10:$K$73</c:f>
              <c:numCache/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Module!$L$10:$L$73</c:f>
              <c:numCache/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Module!$M$10:$M$73</c:f>
              <c:numCache/>
            </c:numRef>
          </c:yVal>
          <c:smooth val="0"/>
        </c:ser>
        <c:axId val="40166932"/>
        <c:axId val="25958069"/>
      </c:scatterChart>
      <c:valAx>
        <c:axId val="4016693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58069"/>
        <c:crosses val="autoZero"/>
        <c:crossBetween val="midCat"/>
        <c:dispUnits/>
      </c:valAx>
      <c:valAx>
        <c:axId val="25958069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669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08075"/>
          <c:w val="0.957"/>
          <c:h val="0.8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Module!$V$7:$V$28</c:f>
              <c:numCache/>
            </c:numRef>
          </c:val>
        </c:ser>
        <c:gapWidth val="0"/>
        <c:axId val="32296030"/>
        <c:axId val="22228815"/>
      </c:barChart>
      <c:catAx>
        <c:axId val="32296030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2228815"/>
        <c:crosses val="autoZero"/>
        <c:auto val="0"/>
        <c:lblOffset val="100"/>
        <c:noMultiLvlLbl val="0"/>
      </c:catAx>
      <c:valAx>
        <c:axId val="22228815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229603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latin typeface="Arial"/>
                <a:ea typeface="Arial"/>
                <a:cs typeface="Arial"/>
              </a:rPr>
              <a:t>FM_Hd_46      Fe</a:t>
            </a:r>
            <a:r>
              <a:rPr lang="en-US" cap="none" sz="97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05"/>
          <c:w val="0.9477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/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/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/>
            </c:numRef>
          </c:val>
          <c:smooth val="0"/>
        </c:ser>
        <c:marker val="1"/>
        <c:axId val="65841608"/>
        <c:axId val="55703561"/>
      </c:lineChart>
      <c:catAx>
        <c:axId val="658416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55703561"/>
        <c:crosses val="autoZero"/>
        <c:auto val="1"/>
        <c:lblOffset val="100"/>
        <c:tickLblSkip val="1"/>
        <c:tickMarkSkip val="3"/>
        <c:noMultiLvlLbl val="0"/>
      </c:catAx>
      <c:valAx>
        <c:axId val="557035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58416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686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01525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01525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66</xdr:row>
      <xdr:rowOff>19050</xdr:rowOff>
    </xdr:from>
    <xdr:to>
      <xdr:col>17</xdr:col>
      <xdr:colOff>104775</xdr:colOff>
      <xdr:row>72</xdr:row>
      <xdr:rowOff>57150</xdr:rowOff>
    </xdr:to>
    <xdr:sp>
      <xdr:nvSpPr>
        <xdr:cNvPr id="3" name="AutoShape 46"/>
        <xdr:cNvSpPr>
          <a:spLocks/>
        </xdr:cNvSpPr>
      </xdr:nvSpPr>
      <xdr:spPr>
        <a:xfrm>
          <a:off x="8286750" y="9172575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46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142875</xdr:rowOff>
    </xdr:from>
    <xdr:to>
      <xdr:col>13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7210425" y="98107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81</xdr:row>
      <xdr:rowOff>28575</xdr:rowOff>
    </xdr:from>
    <xdr:to>
      <xdr:col>11</xdr:col>
      <xdr:colOff>19050</xdr:colOff>
      <xdr:row>98</xdr:row>
      <xdr:rowOff>47625</xdr:rowOff>
    </xdr:to>
    <xdr:graphicFrame>
      <xdr:nvGraphicFramePr>
        <xdr:cNvPr id="2" name="Chart 2"/>
        <xdr:cNvGraphicFramePr/>
      </xdr:nvGraphicFramePr>
      <xdr:xfrm>
        <a:off x="571500" y="13373100"/>
        <a:ext cx="55530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19050</xdr:colOff>
      <xdr:row>9</xdr:row>
      <xdr:rowOff>9525</xdr:rowOff>
    </xdr:from>
    <xdr:to>
      <xdr:col>35</xdr:col>
      <xdr:colOff>704850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19364325" y="1609725"/>
        <a:ext cx="44958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98</xdr:row>
      <xdr:rowOff>0</xdr:rowOff>
    </xdr:from>
    <xdr:to>
      <xdr:col>20</xdr:col>
      <xdr:colOff>381000</xdr:colOff>
      <xdr:row>114</xdr:row>
      <xdr:rowOff>152400</xdr:rowOff>
    </xdr:to>
    <xdr:graphicFrame>
      <xdr:nvGraphicFramePr>
        <xdr:cNvPr id="4" name="Chart 5"/>
        <xdr:cNvGraphicFramePr/>
      </xdr:nvGraphicFramePr>
      <xdr:xfrm>
        <a:off x="7210425" y="16097250"/>
        <a:ext cx="51625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98</xdr:row>
      <xdr:rowOff>57150</xdr:rowOff>
    </xdr:from>
    <xdr:to>
      <xdr:col>11</xdr:col>
      <xdr:colOff>38100</xdr:colOff>
      <xdr:row>115</xdr:row>
      <xdr:rowOff>76200</xdr:rowOff>
    </xdr:to>
    <xdr:graphicFrame>
      <xdr:nvGraphicFramePr>
        <xdr:cNvPr id="5" name="Chart 6"/>
        <xdr:cNvGraphicFramePr/>
      </xdr:nvGraphicFramePr>
      <xdr:xfrm>
        <a:off x="590550" y="16154400"/>
        <a:ext cx="555307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80</xdr:row>
      <xdr:rowOff>142875</xdr:rowOff>
    </xdr:from>
    <xdr:to>
      <xdr:col>18</xdr:col>
      <xdr:colOff>323850</xdr:colOff>
      <xdr:row>97</xdr:row>
      <xdr:rowOff>114300</xdr:rowOff>
    </xdr:to>
    <xdr:graphicFrame>
      <xdr:nvGraphicFramePr>
        <xdr:cNvPr id="6" name="Chart 7"/>
        <xdr:cNvGraphicFramePr/>
      </xdr:nvGraphicFramePr>
      <xdr:xfrm>
        <a:off x="7219950" y="13315950"/>
        <a:ext cx="36671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10</xdr:col>
      <xdr:colOff>209550</xdr:colOff>
      <xdr:row>133</xdr:row>
      <xdr:rowOff>9525</xdr:rowOff>
    </xdr:to>
    <xdr:graphicFrame>
      <xdr:nvGraphicFramePr>
        <xdr:cNvPr id="7" name="Chart 8"/>
        <xdr:cNvGraphicFramePr/>
      </xdr:nvGraphicFramePr>
      <xdr:xfrm>
        <a:off x="581025" y="19011900"/>
        <a:ext cx="5181600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2" name="Chart 2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4" name="Chart 4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0" y="952500"/>
        <a:ext cx="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34\FM_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workbookViewId="0" topLeftCell="A64">
      <selection activeCell="Q76" sqref="Q76"/>
    </sheetView>
  </sheetViews>
  <sheetFormatPr defaultColWidth="11.421875" defaultRowHeight="12.75"/>
  <cols>
    <col min="1" max="16" width="7.7109375" style="0" customWidth="1"/>
  </cols>
  <sheetData>
    <row r="2" spans="4:7" ht="14.25">
      <c r="D2" s="1" t="s">
        <v>1</v>
      </c>
      <c r="E2" s="2">
        <v>0.3826</v>
      </c>
      <c r="F2" s="2"/>
      <c r="G2" s="127">
        <v>0.41891146057248074</v>
      </c>
    </row>
    <row r="3" spans="4:7" ht="12.75">
      <c r="D3" s="1" t="s">
        <v>11</v>
      </c>
      <c r="E3" s="5">
        <v>80.8</v>
      </c>
      <c r="F3" s="3"/>
      <c r="G3" s="128">
        <v>80</v>
      </c>
    </row>
    <row r="4" spans="4:5" ht="14.25">
      <c r="D4" s="274" t="s">
        <v>2</v>
      </c>
      <c r="E4" s="274"/>
    </row>
    <row r="6" spans="1:16" ht="13.5" thickBot="1">
      <c r="A6" s="56" t="s">
        <v>12</v>
      </c>
      <c r="B6" s="282" t="s">
        <v>90</v>
      </c>
      <c r="C6" s="283"/>
      <c r="D6" s="6"/>
      <c r="E6" s="6"/>
      <c r="F6" s="6"/>
      <c r="G6" s="6"/>
      <c r="H6" s="6"/>
      <c r="N6" s="56" t="s">
        <v>12</v>
      </c>
      <c r="O6" s="282" t="s">
        <v>90</v>
      </c>
      <c r="P6" s="283"/>
    </row>
    <row r="7" spans="1:16" ht="14.25" thickBot="1" thickTop="1">
      <c r="A7" s="50" t="s">
        <v>9</v>
      </c>
      <c r="B7" s="284" t="s">
        <v>93</v>
      </c>
      <c r="C7" s="285"/>
      <c r="D7" s="285"/>
      <c r="E7" s="285"/>
      <c r="F7" s="285"/>
      <c r="G7" s="285"/>
      <c r="H7" s="286"/>
      <c r="I7" s="284" t="s">
        <v>94</v>
      </c>
      <c r="J7" s="285"/>
      <c r="K7" s="285"/>
      <c r="L7" s="285"/>
      <c r="M7" s="285"/>
      <c r="N7" s="285"/>
      <c r="O7" s="287"/>
      <c r="P7" s="74" t="s">
        <v>9</v>
      </c>
    </row>
    <row r="8" spans="1:16" ht="13.5" thickBot="1">
      <c r="A8" s="51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75"/>
      <c r="P8" s="72" t="s">
        <v>13</v>
      </c>
    </row>
    <row r="9" spans="1:16" ht="14.25" thickBot="1">
      <c r="A9" s="52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27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27</v>
      </c>
      <c r="P9" s="73" t="s">
        <v>0</v>
      </c>
    </row>
    <row r="10" spans="1:16" s="76" customFormat="1" ht="10.5" customHeight="1">
      <c r="A10" s="33">
        <v>0</v>
      </c>
      <c r="B10" s="110"/>
      <c r="C10" s="111">
        <v>5.856</v>
      </c>
      <c r="D10" s="100">
        <f>$E$2*($E$3/C10)^2</f>
        <v>72.83926438532055</v>
      </c>
      <c r="E10" s="112"/>
      <c r="F10" s="111">
        <v>5.871</v>
      </c>
      <c r="G10" s="100">
        <f>$E$2*($E$3/F10)^2</f>
        <v>72.46754126453664</v>
      </c>
      <c r="H10" s="113"/>
      <c r="I10" s="110"/>
      <c r="J10" s="114">
        <v>5.752</v>
      </c>
      <c r="K10" s="100">
        <f>$E$2*($E$3/J10)^2</f>
        <v>75.4970413628881</v>
      </c>
      <c r="L10" s="110"/>
      <c r="M10" s="114">
        <v>5.865</v>
      </c>
      <c r="N10" s="100">
        <f>$E$2*($E$3/M10)^2</f>
        <v>72.61588829074755</v>
      </c>
      <c r="O10" s="115"/>
      <c r="P10" s="32">
        <v>0</v>
      </c>
    </row>
    <row r="11" spans="1:16" s="76" customFormat="1" ht="10.5" customHeight="1">
      <c r="A11" s="34">
        <v>1</v>
      </c>
      <c r="B11" s="98"/>
      <c r="C11" s="99">
        <v>5.865</v>
      </c>
      <c r="D11" s="100">
        <f aca="true" t="shared" si="0" ref="D11:D73">$E$2*($E$3/C11)^2</f>
        <v>72.61588829074755</v>
      </c>
      <c r="E11" s="101"/>
      <c r="F11" s="99">
        <v>5.934</v>
      </c>
      <c r="G11" s="100">
        <f aca="true" t="shared" si="1" ref="G11:G73">$E$2*($E$3/F11)^2</f>
        <v>70.93696496763806</v>
      </c>
      <c r="H11" s="102"/>
      <c r="I11" s="98"/>
      <c r="J11" s="99">
        <v>5.854</v>
      </c>
      <c r="K11" s="100">
        <f aca="true" t="shared" si="2" ref="K11:K73">$E$2*($E$3/J11)^2</f>
        <v>72.88904348134639</v>
      </c>
      <c r="L11" s="98"/>
      <c r="M11" s="99">
        <v>5.839</v>
      </c>
      <c r="N11" s="100">
        <f aca="true" t="shared" si="3" ref="N11:N73">$E$2*($E$3/M11)^2</f>
        <v>73.26401865012825</v>
      </c>
      <c r="O11" s="103"/>
      <c r="P11" s="77">
        <v>1</v>
      </c>
    </row>
    <row r="12" spans="1:16" s="76" customFormat="1" ht="10.5" customHeight="1">
      <c r="A12" s="34">
        <v>2</v>
      </c>
      <c r="B12" s="98"/>
      <c r="C12" s="99">
        <v>5.796</v>
      </c>
      <c r="D12" s="100">
        <f t="shared" si="0"/>
        <v>74.35512937934396</v>
      </c>
      <c r="E12" s="101"/>
      <c r="F12" s="99">
        <v>5.927</v>
      </c>
      <c r="G12" s="100">
        <f t="shared" si="1"/>
        <v>71.10462212358226</v>
      </c>
      <c r="H12" s="102"/>
      <c r="I12" s="98"/>
      <c r="J12" s="99">
        <v>5.815</v>
      </c>
      <c r="K12" s="100">
        <f t="shared" si="2"/>
        <v>73.87002552919664</v>
      </c>
      <c r="L12" s="98"/>
      <c r="M12" s="99">
        <v>5.894</v>
      </c>
      <c r="N12" s="100">
        <f t="shared" si="3"/>
        <v>71.90306844974943</v>
      </c>
      <c r="O12" s="103"/>
      <c r="P12" s="77">
        <v>2</v>
      </c>
    </row>
    <row r="13" spans="1:16" s="76" customFormat="1" ht="10.5" customHeight="1">
      <c r="A13" s="34">
        <v>3</v>
      </c>
      <c r="B13" s="98"/>
      <c r="C13" s="99">
        <v>5.714</v>
      </c>
      <c r="D13" s="100">
        <f t="shared" si="0"/>
        <v>76.50454122286092</v>
      </c>
      <c r="E13" s="101"/>
      <c r="F13" s="99">
        <v>5.84</v>
      </c>
      <c r="G13" s="100">
        <f t="shared" si="1"/>
        <v>73.2389303809345</v>
      </c>
      <c r="H13" s="102"/>
      <c r="I13" s="98"/>
      <c r="J13" s="99">
        <v>5.832</v>
      </c>
      <c r="K13" s="100">
        <f t="shared" si="2"/>
        <v>73.43999804305652</v>
      </c>
      <c r="L13" s="98"/>
      <c r="M13" s="99">
        <v>5.89</v>
      </c>
      <c r="N13" s="100">
        <f t="shared" si="3"/>
        <v>72.00076282496592</v>
      </c>
      <c r="O13" s="103"/>
      <c r="P13" s="77">
        <v>3</v>
      </c>
    </row>
    <row r="14" spans="1:16" s="76" customFormat="1" ht="10.5" customHeight="1">
      <c r="A14" s="34">
        <v>4</v>
      </c>
      <c r="B14" s="98"/>
      <c r="C14" s="99">
        <v>5.843</v>
      </c>
      <c r="D14" s="100">
        <f t="shared" si="0"/>
        <v>73.16374284507596</v>
      </c>
      <c r="E14" s="101"/>
      <c r="F14" s="99">
        <v>5.731</v>
      </c>
      <c r="G14" s="100">
        <f t="shared" si="1"/>
        <v>76.05133995452064</v>
      </c>
      <c r="H14" s="102"/>
      <c r="I14" s="98"/>
      <c r="J14" s="99">
        <v>5.834</v>
      </c>
      <c r="K14" s="100">
        <f t="shared" si="2"/>
        <v>73.38965357286952</v>
      </c>
      <c r="L14" s="98"/>
      <c r="M14" s="268">
        <v>5.576</v>
      </c>
      <c r="N14" s="269">
        <f t="shared" si="3"/>
        <v>80.33821110765753</v>
      </c>
      <c r="O14" s="103" t="s">
        <v>95</v>
      </c>
      <c r="P14" s="77">
        <v>4</v>
      </c>
    </row>
    <row r="15" spans="1:16" s="76" customFormat="1" ht="10.5" customHeight="1">
      <c r="A15" s="34">
        <v>5</v>
      </c>
      <c r="B15" s="98"/>
      <c r="C15" s="99">
        <v>5.858</v>
      </c>
      <c r="D15" s="100">
        <f t="shared" si="0"/>
        <v>72.78953626634959</v>
      </c>
      <c r="E15" s="101"/>
      <c r="F15" s="99">
        <v>5.924</v>
      </c>
      <c r="G15" s="100">
        <f t="shared" si="1"/>
        <v>71.17665719414177</v>
      </c>
      <c r="H15" s="102"/>
      <c r="I15" s="98"/>
      <c r="J15" s="99">
        <v>5.813</v>
      </c>
      <c r="K15" s="100">
        <f t="shared" si="2"/>
        <v>73.92086518738188</v>
      </c>
      <c r="L15" s="98"/>
      <c r="M15" s="99">
        <v>5.843</v>
      </c>
      <c r="N15" s="100">
        <f t="shared" si="3"/>
        <v>73.16374284507596</v>
      </c>
      <c r="O15" s="103"/>
      <c r="P15" s="77">
        <v>5</v>
      </c>
    </row>
    <row r="16" spans="1:16" s="76" customFormat="1" ht="10.5" customHeight="1">
      <c r="A16" s="34">
        <v>6</v>
      </c>
      <c r="B16" s="98"/>
      <c r="C16" s="99">
        <v>5.843</v>
      </c>
      <c r="D16" s="100">
        <f t="shared" si="0"/>
        <v>73.16374284507596</v>
      </c>
      <c r="E16" s="101"/>
      <c r="F16" s="99">
        <v>5.886</v>
      </c>
      <c r="G16" s="100">
        <f t="shared" si="1"/>
        <v>72.09865644088974</v>
      </c>
      <c r="H16" s="102"/>
      <c r="I16" s="98"/>
      <c r="J16" s="268">
        <v>6.086</v>
      </c>
      <c r="K16" s="269">
        <f t="shared" si="2"/>
        <v>67.43786167571415</v>
      </c>
      <c r="L16" s="98"/>
      <c r="M16" s="99">
        <v>5.852</v>
      </c>
      <c r="N16" s="100">
        <f t="shared" si="3"/>
        <v>72.93887362412742</v>
      </c>
      <c r="O16" s="103" t="s">
        <v>95</v>
      </c>
      <c r="P16" s="77">
        <v>6</v>
      </c>
    </row>
    <row r="17" spans="1:16" s="76" customFormat="1" ht="10.5" customHeight="1">
      <c r="A17" s="34">
        <v>7</v>
      </c>
      <c r="B17" s="98"/>
      <c r="C17" s="99">
        <v>5.787</v>
      </c>
      <c r="D17" s="100">
        <f t="shared" si="0"/>
        <v>74.58658489504535</v>
      </c>
      <c r="E17" s="101"/>
      <c r="F17" s="99">
        <v>5.759</v>
      </c>
      <c r="G17" s="100">
        <f t="shared" si="1"/>
        <v>75.3136212867598</v>
      </c>
      <c r="H17" s="102"/>
      <c r="I17" s="98"/>
      <c r="J17" s="99">
        <v>5.794</v>
      </c>
      <c r="K17" s="100">
        <f t="shared" si="2"/>
        <v>74.40647074110089</v>
      </c>
      <c r="L17" s="98"/>
      <c r="M17" s="99">
        <v>5.902</v>
      </c>
      <c r="N17" s="100">
        <f t="shared" si="3"/>
        <v>71.70827526201423</v>
      </c>
      <c r="O17" s="103"/>
      <c r="P17" s="77">
        <v>7</v>
      </c>
    </row>
    <row r="18" spans="1:16" s="76" customFormat="1" ht="10.5" customHeight="1">
      <c r="A18" s="34">
        <v>8</v>
      </c>
      <c r="B18" s="98"/>
      <c r="C18" s="99">
        <v>5.784</v>
      </c>
      <c r="D18" s="100">
        <f t="shared" si="0"/>
        <v>74.66397693642404</v>
      </c>
      <c r="E18" s="101"/>
      <c r="F18" s="99">
        <v>5.808</v>
      </c>
      <c r="G18" s="100">
        <f t="shared" si="1"/>
        <v>74.04819418831438</v>
      </c>
      <c r="H18" s="102"/>
      <c r="I18" s="98"/>
      <c r="J18" s="99">
        <v>5.801</v>
      </c>
      <c r="K18" s="100">
        <f t="shared" si="2"/>
        <v>74.22700821871743</v>
      </c>
      <c r="L18" s="98"/>
      <c r="M18" s="99">
        <v>5.85</v>
      </c>
      <c r="N18" s="100">
        <f t="shared" si="3"/>
        <v>72.9887548834831</v>
      </c>
      <c r="O18" s="103"/>
      <c r="P18" s="77">
        <v>8</v>
      </c>
    </row>
    <row r="19" spans="1:16" s="76" customFormat="1" ht="10.5" customHeight="1">
      <c r="A19" s="34">
        <v>9</v>
      </c>
      <c r="B19" s="98"/>
      <c r="C19" s="99">
        <v>5.823</v>
      </c>
      <c r="D19" s="100">
        <f t="shared" si="0"/>
        <v>73.66719047672554</v>
      </c>
      <c r="E19" s="271" t="s">
        <v>96</v>
      </c>
      <c r="F19" s="268">
        <v>5.131</v>
      </c>
      <c r="G19" s="269">
        <f t="shared" si="1"/>
        <v>94.87759291630417</v>
      </c>
      <c r="H19" s="102" t="s">
        <v>95</v>
      </c>
      <c r="I19" s="98"/>
      <c r="J19" s="99">
        <v>5.831</v>
      </c>
      <c r="K19" s="100">
        <f t="shared" si="2"/>
        <v>73.46518970672275</v>
      </c>
      <c r="L19" s="98"/>
      <c r="M19" s="99">
        <v>5.921</v>
      </c>
      <c r="N19" s="100">
        <f t="shared" si="3"/>
        <v>71.24880178671826</v>
      </c>
      <c r="O19" s="103"/>
      <c r="P19" s="77">
        <v>9</v>
      </c>
    </row>
    <row r="20" spans="1:16" s="76" customFormat="1" ht="10.5" customHeight="1">
      <c r="A20" s="34">
        <v>10</v>
      </c>
      <c r="B20" s="98"/>
      <c r="C20" s="99">
        <v>5.857</v>
      </c>
      <c r="D20" s="100">
        <f t="shared" si="0"/>
        <v>72.81439395805481</v>
      </c>
      <c r="E20" s="101"/>
      <c r="F20" s="99">
        <v>5.814</v>
      </c>
      <c r="G20" s="100">
        <f t="shared" si="1"/>
        <v>73.89543880002589</v>
      </c>
      <c r="H20" s="102"/>
      <c r="I20" s="98"/>
      <c r="J20" s="99">
        <v>5.821</v>
      </c>
      <c r="K20" s="100">
        <f t="shared" si="2"/>
        <v>73.71782084669299</v>
      </c>
      <c r="L20" s="98"/>
      <c r="M20" s="99">
        <v>5.868</v>
      </c>
      <c r="N20" s="100">
        <f t="shared" si="3"/>
        <v>72.54165789611858</v>
      </c>
      <c r="O20" s="103"/>
      <c r="P20" s="77">
        <v>10</v>
      </c>
    </row>
    <row r="21" spans="1:16" s="76" customFormat="1" ht="10.5" customHeight="1">
      <c r="A21" s="34">
        <v>11</v>
      </c>
      <c r="B21" s="98"/>
      <c r="C21" s="99">
        <v>5.845</v>
      </c>
      <c r="D21" s="100">
        <f t="shared" si="0"/>
        <v>73.11368212615463</v>
      </c>
      <c r="E21" s="101"/>
      <c r="F21" s="99">
        <v>5.914</v>
      </c>
      <c r="G21" s="100">
        <f t="shared" si="1"/>
        <v>71.41756633720459</v>
      </c>
      <c r="H21" s="102"/>
      <c r="I21" s="98"/>
      <c r="J21" s="99">
        <v>5.806</v>
      </c>
      <c r="K21" s="100">
        <f t="shared" si="2"/>
        <v>74.09921792095292</v>
      </c>
      <c r="L21" s="98"/>
      <c r="M21" s="99">
        <v>5.832</v>
      </c>
      <c r="N21" s="100">
        <f t="shared" si="3"/>
        <v>73.43999804305652</v>
      </c>
      <c r="O21" s="103"/>
      <c r="P21" s="77">
        <v>11</v>
      </c>
    </row>
    <row r="22" spans="1:16" s="76" customFormat="1" ht="10.5" customHeight="1">
      <c r="A22" s="34">
        <v>12</v>
      </c>
      <c r="B22" s="98"/>
      <c r="C22" s="99">
        <v>5.843</v>
      </c>
      <c r="D22" s="100">
        <f t="shared" si="0"/>
        <v>73.16374284507596</v>
      </c>
      <c r="E22" s="101"/>
      <c r="F22" s="99">
        <v>5.868</v>
      </c>
      <c r="G22" s="100">
        <f t="shared" si="1"/>
        <v>72.54165789611858</v>
      </c>
      <c r="H22" s="102"/>
      <c r="I22" s="98"/>
      <c r="J22" s="99">
        <v>5.927</v>
      </c>
      <c r="K22" s="100">
        <f t="shared" si="2"/>
        <v>71.10462212358226</v>
      </c>
      <c r="L22" s="98"/>
      <c r="M22" s="99">
        <v>5.894</v>
      </c>
      <c r="N22" s="100">
        <f t="shared" si="3"/>
        <v>71.90306844974943</v>
      </c>
      <c r="O22" s="103"/>
      <c r="P22" s="77">
        <v>12</v>
      </c>
    </row>
    <row r="23" spans="1:16" s="76" customFormat="1" ht="10.5" customHeight="1">
      <c r="A23" s="34">
        <v>13</v>
      </c>
      <c r="B23" s="98"/>
      <c r="C23" s="99">
        <v>5.87</v>
      </c>
      <c r="D23" s="100">
        <f t="shared" si="0"/>
        <v>72.49223418241338</v>
      </c>
      <c r="E23" s="101"/>
      <c r="F23" s="99">
        <v>5.827</v>
      </c>
      <c r="G23" s="100">
        <f t="shared" si="1"/>
        <v>73.56608609271699</v>
      </c>
      <c r="H23" s="102"/>
      <c r="I23" s="270" t="s">
        <v>97</v>
      </c>
      <c r="J23" s="99">
        <v>5.848</v>
      </c>
      <c r="K23" s="100">
        <f t="shared" si="2"/>
        <v>73.03868732935226</v>
      </c>
      <c r="L23" s="98"/>
      <c r="M23" s="99">
        <v>5.902</v>
      </c>
      <c r="N23" s="100">
        <f t="shared" si="3"/>
        <v>71.70827526201423</v>
      </c>
      <c r="O23" s="103" t="s">
        <v>95</v>
      </c>
      <c r="P23" s="77">
        <v>13</v>
      </c>
    </row>
    <row r="24" spans="1:16" s="76" customFormat="1" ht="10.5" customHeight="1">
      <c r="A24" s="34">
        <v>14</v>
      </c>
      <c r="B24" s="98"/>
      <c r="C24" s="99">
        <v>5.79</v>
      </c>
      <c r="D24" s="100">
        <f t="shared" si="0"/>
        <v>74.50931312100846</v>
      </c>
      <c r="E24" s="101"/>
      <c r="F24" s="99">
        <v>5.846</v>
      </c>
      <c r="G24" s="100">
        <f t="shared" si="1"/>
        <v>73.08867103179344</v>
      </c>
      <c r="H24" s="102"/>
      <c r="I24" s="98"/>
      <c r="J24" s="99">
        <v>5.835</v>
      </c>
      <c r="K24" s="100">
        <f t="shared" si="2"/>
        <v>73.36450074859256</v>
      </c>
      <c r="L24" s="98"/>
      <c r="M24" s="99">
        <v>5.9</v>
      </c>
      <c r="N24" s="100">
        <f t="shared" si="3"/>
        <v>71.75689928181556</v>
      </c>
      <c r="O24" s="103"/>
      <c r="P24" s="77">
        <v>14</v>
      </c>
    </row>
    <row r="25" spans="1:16" s="76" customFormat="1" ht="10.5" customHeight="1">
      <c r="A25" s="34">
        <v>15</v>
      </c>
      <c r="B25" s="98"/>
      <c r="C25" s="99">
        <v>5.788</v>
      </c>
      <c r="D25" s="100">
        <f t="shared" si="0"/>
        <v>74.56081428630786</v>
      </c>
      <c r="E25" s="101"/>
      <c r="F25" s="99">
        <v>5.932</v>
      </c>
      <c r="G25" s="100">
        <f t="shared" si="1"/>
        <v>70.98480645335833</v>
      </c>
      <c r="H25" s="102"/>
      <c r="I25" s="98"/>
      <c r="J25" s="99">
        <v>5.9</v>
      </c>
      <c r="K25" s="100">
        <f t="shared" si="2"/>
        <v>71.75689928181556</v>
      </c>
      <c r="L25" s="98"/>
      <c r="M25" s="99">
        <v>5.878</v>
      </c>
      <c r="N25" s="100">
        <f t="shared" si="3"/>
        <v>72.2950435653108</v>
      </c>
      <c r="O25" s="103"/>
      <c r="P25" s="77">
        <v>15</v>
      </c>
    </row>
    <row r="26" spans="1:16" s="76" customFormat="1" ht="10.5" customHeight="1">
      <c r="A26" s="34">
        <v>16</v>
      </c>
      <c r="B26" s="98"/>
      <c r="C26" s="99">
        <v>5.891</v>
      </c>
      <c r="D26" s="100">
        <f t="shared" si="0"/>
        <v>71.97632057348282</v>
      </c>
      <c r="E26" s="101"/>
      <c r="F26" s="99">
        <v>5.822</v>
      </c>
      <c r="G26" s="100">
        <f t="shared" si="1"/>
        <v>73.69249913941846</v>
      </c>
      <c r="H26" s="102"/>
      <c r="I26" s="98"/>
      <c r="J26" s="99">
        <v>5.828</v>
      </c>
      <c r="K26" s="100">
        <f t="shared" si="2"/>
        <v>73.54084251870951</v>
      </c>
      <c r="L26" s="98"/>
      <c r="M26" s="99">
        <v>5.841</v>
      </c>
      <c r="N26" s="100">
        <f t="shared" si="3"/>
        <v>73.21385499624074</v>
      </c>
      <c r="O26" s="103"/>
      <c r="P26" s="77">
        <v>16</v>
      </c>
    </row>
    <row r="27" spans="1:16" s="76" customFormat="1" ht="10.5" customHeight="1">
      <c r="A27" s="34">
        <v>17</v>
      </c>
      <c r="B27" s="98"/>
      <c r="C27" s="99">
        <v>5.848</v>
      </c>
      <c r="D27" s="100">
        <f t="shared" si="0"/>
        <v>73.03868732935226</v>
      </c>
      <c r="E27" s="101"/>
      <c r="F27" s="99">
        <v>5.857</v>
      </c>
      <c r="G27" s="100">
        <f t="shared" si="1"/>
        <v>72.81439395805481</v>
      </c>
      <c r="H27" s="102"/>
      <c r="I27" s="98"/>
      <c r="J27" s="99">
        <v>5.844</v>
      </c>
      <c r="K27" s="100">
        <f t="shared" si="2"/>
        <v>73.1387060609851</v>
      </c>
      <c r="L27" s="98"/>
      <c r="M27" s="99">
        <v>5.851</v>
      </c>
      <c r="N27" s="100">
        <f t="shared" si="3"/>
        <v>72.96380785986504</v>
      </c>
      <c r="O27" s="103"/>
      <c r="P27" s="77">
        <v>17</v>
      </c>
    </row>
    <row r="28" spans="1:16" s="76" customFormat="1" ht="10.5" customHeight="1">
      <c r="A28" s="34">
        <v>18</v>
      </c>
      <c r="B28" s="98"/>
      <c r="C28" s="99">
        <v>5.842</v>
      </c>
      <c r="D28" s="100">
        <f t="shared" si="0"/>
        <v>73.1887924872258</v>
      </c>
      <c r="E28" s="101"/>
      <c r="F28" s="99">
        <v>5.825</v>
      </c>
      <c r="G28" s="100">
        <f t="shared" si="1"/>
        <v>73.6166122492586</v>
      </c>
      <c r="H28" s="102"/>
      <c r="I28" s="98"/>
      <c r="J28" s="99">
        <v>5.854</v>
      </c>
      <c r="K28" s="100">
        <f t="shared" si="2"/>
        <v>72.88904348134639</v>
      </c>
      <c r="L28" s="98"/>
      <c r="M28" s="99">
        <v>5.857</v>
      </c>
      <c r="N28" s="100">
        <f t="shared" si="3"/>
        <v>72.81439395805481</v>
      </c>
      <c r="O28" s="103"/>
      <c r="P28" s="77">
        <v>18</v>
      </c>
    </row>
    <row r="29" spans="1:16" s="76" customFormat="1" ht="10.5" customHeight="1">
      <c r="A29" s="34">
        <v>19</v>
      </c>
      <c r="B29" s="98"/>
      <c r="C29" s="99">
        <v>5.823</v>
      </c>
      <c r="D29" s="100">
        <f t="shared" si="0"/>
        <v>73.66719047672554</v>
      </c>
      <c r="E29" s="101"/>
      <c r="F29" s="99">
        <v>5.816</v>
      </c>
      <c r="G29" s="100">
        <f t="shared" si="1"/>
        <v>73.84462536587395</v>
      </c>
      <c r="H29" s="102"/>
      <c r="I29" s="98"/>
      <c r="J29" s="99">
        <v>5.841</v>
      </c>
      <c r="K29" s="100">
        <f t="shared" si="2"/>
        <v>73.21385499624074</v>
      </c>
      <c r="L29" s="98"/>
      <c r="M29" s="99">
        <v>5.889</v>
      </c>
      <c r="N29" s="100">
        <f t="shared" si="3"/>
        <v>72.02521752898423</v>
      </c>
      <c r="O29" s="103"/>
      <c r="P29" s="77">
        <v>19</v>
      </c>
    </row>
    <row r="30" spans="1:16" s="76" customFormat="1" ht="10.5" customHeight="1">
      <c r="A30" s="34">
        <v>20</v>
      </c>
      <c r="B30" s="98"/>
      <c r="C30" s="99">
        <v>5.866</v>
      </c>
      <c r="D30" s="100">
        <f t="shared" si="0"/>
        <v>72.59113217116581</v>
      </c>
      <c r="E30" s="101"/>
      <c r="F30" s="99">
        <v>5.848</v>
      </c>
      <c r="G30" s="100">
        <f t="shared" si="1"/>
        <v>73.03868732935226</v>
      </c>
      <c r="H30" s="102"/>
      <c r="I30" s="98"/>
      <c r="J30" s="99">
        <v>5.846</v>
      </c>
      <c r="K30" s="100">
        <f t="shared" si="2"/>
        <v>73.08867103179344</v>
      </c>
      <c r="L30" s="98"/>
      <c r="M30" s="99">
        <v>6.071</v>
      </c>
      <c r="N30" s="100">
        <f t="shared" si="3"/>
        <v>67.77151926005128</v>
      </c>
      <c r="O30" s="103"/>
      <c r="P30" s="77">
        <v>20</v>
      </c>
    </row>
    <row r="31" spans="1:16" s="76" customFormat="1" ht="10.5" customHeight="1">
      <c r="A31" s="34">
        <v>21</v>
      </c>
      <c r="B31" s="98"/>
      <c r="C31" s="99">
        <v>5.836</v>
      </c>
      <c r="D31" s="100">
        <f t="shared" si="0"/>
        <v>73.33936085303527</v>
      </c>
      <c r="E31" s="101"/>
      <c r="F31" s="99">
        <v>5.946</v>
      </c>
      <c r="G31" s="100">
        <f t="shared" si="1"/>
        <v>70.65092910983016</v>
      </c>
      <c r="H31" s="102"/>
      <c r="I31" s="98"/>
      <c r="J31" s="99">
        <v>5.836</v>
      </c>
      <c r="K31" s="100">
        <f t="shared" si="2"/>
        <v>73.33936085303527</v>
      </c>
      <c r="L31" s="98"/>
      <c r="M31" s="99">
        <v>5.905</v>
      </c>
      <c r="N31" s="100">
        <f t="shared" si="3"/>
        <v>71.63543184818043</v>
      </c>
      <c r="O31" s="103"/>
      <c r="P31" s="77">
        <v>21</v>
      </c>
    </row>
    <row r="32" spans="1:16" s="76" customFormat="1" ht="10.5" customHeight="1">
      <c r="A32" s="34">
        <v>22</v>
      </c>
      <c r="B32" s="98"/>
      <c r="C32" s="99">
        <v>5.82</v>
      </c>
      <c r="D32" s="100">
        <f t="shared" si="0"/>
        <v>73.74315560751525</v>
      </c>
      <c r="E32" s="101"/>
      <c r="F32" s="99">
        <v>5.823</v>
      </c>
      <c r="G32" s="100">
        <f t="shared" si="1"/>
        <v>73.66719047672554</v>
      </c>
      <c r="H32" s="102"/>
      <c r="I32" s="98"/>
      <c r="J32" s="99">
        <v>5.825</v>
      </c>
      <c r="K32" s="100">
        <f t="shared" si="2"/>
        <v>73.6166122492586</v>
      </c>
      <c r="L32" s="98"/>
      <c r="M32" s="99">
        <v>5.855</v>
      </c>
      <c r="N32" s="100">
        <f t="shared" si="3"/>
        <v>72.86414755684811</v>
      </c>
      <c r="O32" s="103"/>
      <c r="P32" s="77">
        <v>22</v>
      </c>
    </row>
    <row r="33" spans="1:16" s="76" customFormat="1" ht="10.5" customHeight="1">
      <c r="A33" s="34">
        <v>23</v>
      </c>
      <c r="B33" s="98"/>
      <c r="C33" s="99">
        <v>5.846</v>
      </c>
      <c r="D33" s="100">
        <f t="shared" si="0"/>
        <v>73.08867103179344</v>
      </c>
      <c r="E33" s="101"/>
      <c r="F33" s="99">
        <v>5.883</v>
      </c>
      <c r="G33" s="100">
        <f t="shared" si="1"/>
        <v>72.17220773061555</v>
      </c>
      <c r="H33" s="102"/>
      <c r="I33" s="98"/>
      <c r="J33" s="99">
        <v>5.884</v>
      </c>
      <c r="K33" s="100">
        <f t="shared" si="2"/>
        <v>72.14767813346728</v>
      </c>
      <c r="L33" s="98"/>
      <c r="M33" s="99">
        <v>5.834</v>
      </c>
      <c r="N33" s="100">
        <f t="shared" si="3"/>
        <v>73.38965357286952</v>
      </c>
      <c r="O33" s="103"/>
      <c r="P33" s="77">
        <v>23</v>
      </c>
    </row>
    <row r="34" spans="1:16" s="76" customFormat="1" ht="10.5" customHeight="1">
      <c r="A34" s="34">
        <v>24</v>
      </c>
      <c r="B34" s="98"/>
      <c r="C34" s="99">
        <v>5.927</v>
      </c>
      <c r="D34" s="100">
        <f t="shared" si="0"/>
        <v>71.10462212358226</v>
      </c>
      <c r="E34" s="101"/>
      <c r="F34" s="99">
        <v>5.816</v>
      </c>
      <c r="G34" s="100">
        <f t="shared" si="1"/>
        <v>73.84462536587395</v>
      </c>
      <c r="H34" s="102"/>
      <c r="I34" s="98"/>
      <c r="J34" s="99">
        <v>5.854</v>
      </c>
      <c r="K34" s="100">
        <f t="shared" si="2"/>
        <v>72.88904348134639</v>
      </c>
      <c r="L34" s="98"/>
      <c r="M34" s="99">
        <v>5.841</v>
      </c>
      <c r="N34" s="100">
        <f t="shared" si="3"/>
        <v>73.21385499624074</v>
      </c>
      <c r="O34" s="103"/>
      <c r="P34" s="77">
        <v>24</v>
      </c>
    </row>
    <row r="35" spans="1:16" s="76" customFormat="1" ht="10.5" customHeight="1">
      <c r="A35" s="34">
        <v>25</v>
      </c>
      <c r="B35" s="98"/>
      <c r="C35" s="99">
        <v>5.817</v>
      </c>
      <c r="D35" s="100">
        <f t="shared" si="0"/>
        <v>73.81923830104532</v>
      </c>
      <c r="E35" s="101"/>
      <c r="F35" s="99">
        <v>5.863</v>
      </c>
      <c r="G35" s="100">
        <f t="shared" si="1"/>
        <v>72.6654385372015</v>
      </c>
      <c r="H35" s="102"/>
      <c r="I35" s="98"/>
      <c r="J35" s="99">
        <v>5.851</v>
      </c>
      <c r="K35" s="100">
        <f t="shared" si="2"/>
        <v>72.96380785986504</v>
      </c>
      <c r="L35" s="98"/>
      <c r="M35" s="99">
        <v>5.885</v>
      </c>
      <c r="N35" s="100">
        <f t="shared" si="3"/>
        <v>72.12316103972414</v>
      </c>
      <c r="O35" s="103"/>
      <c r="P35" s="77">
        <v>25</v>
      </c>
    </row>
    <row r="36" spans="1:16" s="76" customFormat="1" ht="10.5" customHeight="1">
      <c r="A36" s="34">
        <v>26</v>
      </c>
      <c r="B36" s="98"/>
      <c r="C36" s="99">
        <v>5.897</v>
      </c>
      <c r="D36" s="100">
        <f t="shared" si="0"/>
        <v>71.82992809494995</v>
      </c>
      <c r="E36" s="101"/>
      <c r="F36" s="99">
        <v>5.903</v>
      </c>
      <c r="G36" s="100">
        <f t="shared" si="1"/>
        <v>71.68398178365477</v>
      </c>
      <c r="H36" s="102"/>
      <c r="I36" s="98"/>
      <c r="J36" s="99">
        <v>5.889</v>
      </c>
      <c r="K36" s="100">
        <f t="shared" si="2"/>
        <v>72.02521752898423</v>
      </c>
      <c r="L36" s="98"/>
      <c r="M36" s="99">
        <v>5.85</v>
      </c>
      <c r="N36" s="100">
        <f t="shared" si="3"/>
        <v>72.9887548834831</v>
      </c>
      <c r="O36" s="103"/>
      <c r="P36" s="77">
        <v>26</v>
      </c>
    </row>
    <row r="37" spans="1:16" s="76" customFormat="1" ht="10.5" customHeight="1">
      <c r="A37" s="34">
        <v>27</v>
      </c>
      <c r="B37" s="98"/>
      <c r="C37" s="99">
        <v>5.916</v>
      </c>
      <c r="D37" s="100">
        <f t="shared" si="0"/>
        <v>71.36928676019147</v>
      </c>
      <c r="E37" s="101"/>
      <c r="F37" s="99">
        <v>5.866</v>
      </c>
      <c r="G37" s="100">
        <f t="shared" si="1"/>
        <v>72.59113217116581</v>
      </c>
      <c r="H37" s="102"/>
      <c r="I37" s="98"/>
      <c r="J37" s="99">
        <v>5.863</v>
      </c>
      <c r="K37" s="100">
        <f t="shared" si="2"/>
        <v>72.6654385372015</v>
      </c>
      <c r="L37" s="98"/>
      <c r="M37" s="99">
        <v>5.861</v>
      </c>
      <c r="N37" s="100">
        <f t="shared" si="3"/>
        <v>72.71503951769424</v>
      </c>
      <c r="O37" s="103"/>
      <c r="P37" s="77">
        <v>27</v>
      </c>
    </row>
    <row r="38" spans="1:16" s="76" customFormat="1" ht="10.5" customHeight="1">
      <c r="A38" s="34">
        <v>28</v>
      </c>
      <c r="B38" s="98"/>
      <c r="C38" s="99">
        <v>5.817</v>
      </c>
      <c r="D38" s="100">
        <f t="shared" si="0"/>
        <v>73.81923830104532</v>
      </c>
      <c r="E38" s="101"/>
      <c r="F38" s="99">
        <v>5.809</v>
      </c>
      <c r="G38" s="100">
        <f t="shared" si="1"/>
        <v>74.02270208274946</v>
      </c>
      <c r="H38" s="102"/>
      <c r="I38" s="98"/>
      <c r="J38" s="99">
        <v>5.82</v>
      </c>
      <c r="K38" s="100">
        <f t="shared" si="2"/>
        <v>73.74315560751525</v>
      </c>
      <c r="L38" s="98"/>
      <c r="M38" s="99">
        <v>5.813</v>
      </c>
      <c r="N38" s="100">
        <f t="shared" si="3"/>
        <v>73.92086518738188</v>
      </c>
      <c r="O38" s="103"/>
      <c r="P38" s="77">
        <v>28</v>
      </c>
    </row>
    <row r="39" spans="1:16" s="76" customFormat="1" ht="10.5" customHeight="1">
      <c r="A39" s="34">
        <v>29</v>
      </c>
      <c r="B39" s="98"/>
      <c r="C39" s="99">
        <v>5.928</v>
      </c>
      <c r="D39" s="100">
        <f t="shared" si="0"/>
        <v>71.08063473330894</v>
      </c>
      <c r="E39" s="101"/>
      <c r="F39" s="99">
        <v>5.905</v>
      </c>
      <c r="G39" s="100">
        <f t="shared" si="1"/>
        <v>71.63543184818043</v>
      </c>
      <c r="H39" s="102"/>
      <c r="J39" s="99">
        <v>5.866</v>
      </c>
      <c r="K39" s="100">
        <f t="shared" si="2"/>
        <v>72.59113217116581</v>
      </c>
      <c r="L39" s="98"/>
      <c r="M39" s="99">
        <v>5.835</v>
      </c>
      <c r="N39" s="100">
        <f t="shared" si="3"/>
        <v>73.36450074859256</v>
      </c>
      <c r="O39" s="103"/>
      <c r="P39" s="77">
        <v>29</v>
      </c>
    </row>
    <row r="40" spans="1:16" s="76" customFormat="1" ht="10.5" customHeight="1">
      <c r="A40" s="34">
        <v>30</v>
      </c>
      <c r="B40" s="98"/>
      <c r="C40" s="99">
        <v>5.85</v>
      </c>
      <c r="D40" s="100">
        <f t="shared" si="0"/>
        <v>72.9887548834831</v>
      </c>
      <c r="E40" s="101"/>
      <c r="F40" s="99">
        <v>5.937</v>
      </c>
      <c r="G40" s="100">
        <f t="shared" si="1"/>
        <v>70.86529337335719</v>
      </c>
      <c r="H40" s="102"/>
      <c r="I40" s="98"/>
      <c r="J40" s="99">
        <v>5.947</v>
      </c>
      <c r="K40" s="100">
        <f t="shared" si="2"/>
        <v>70.6271709160982</v>
      </c>
      <c r="L40" s="98"/>
      <c r="M40" s="99">
        <v>5.899</v>
      </c>
      <c r="N40" s="100">
        <f t="shared" si="3"/>
        <v>71.78122984001384</v>
      </c>
      <c r="O40" s="103"/>
      <c r="P40" s="77">
        <v>30</v>
      </c>
    </row>
    <row r="41" spans="1:16" s="76" customFormat="1" ht="10.5" customHeight="1">
      <c r="A41" s="34">
        <v>31</v>
      </c>
      <c r="B41" s="98"/>
      <c r="C41" s="99">
        <v>5.906</v>
      </c>
      <c r="D41" s="100">
        <f t="shared" si="0"/>
        <v>71.61117537435169</v>
      </c>
      <c r="E41" s="101"/>
      <c r="F41" s="99">
        <v>5.873</v>
      </c>
      <c r="G41" s="100">
        <f t="shared" si="1"/>
        <v>72.41819326374431</v>
      </c>
      <c r="H41" s="102"/>
      <c r="I41" s="98"/>
      <c r="J41" s="99">
        <v>5.959</v>
      </c>
      <c r="K41" s="100">
        <f t="shared" si="2"/>
        <v>70.34300488365413</v>
      </c>
      <c r="L41" s="98"/>
      <c r="M41" s="99">
        <v>5.894</v>
      </c>
      <c r="N41" s="100">
        <f t="shared" si="3"/>
        <v>71.90306844974943</v>
      </c>
      <c r="O41" s="103"/>
      <c r="P41" s="77">
        <v>31</v>
      </c>
    </row>
    <row r="42" spans="1:16" s="76" customFormat="1" ht="10.5" customHeight="1">
      <c r="A42" s="34">
        <v>32</v>
      </c>
      <c r="B42" s="98"/>
      <c r="C42" s="99">
        <v>5.866</v>
      </c>
      <c r="D42" s="100">
        <f t="shared" si="0"/>
        <v>72.59113217116581</v>
      </c>
      <c r="E42" s="101"/>
      <c r="F42" s="99">
        <v>5.899</v>
      </c>
      <c r="G42" s="100">
        <f t="shared" si="1"/>
        <v>71.78122984001384</v>
      </c>
      <c r="H42" s="102"/>
      <c r="I42" s="98"/>
      <c r="J42" s="99">
        <v>5.844</v>
      </c>
      <c r="K42" s="100">
        <f t="shared" si="2"/>
        <v>73.1387060609851</v>
      </c>
      <c r="L42" s="98"/>
      <c r="M42" s="99">
        <v>5.942</v>
      </c>
      <c r="N42" s="100">
        <f t="shared" si="3"/>
        <v>70.7460818655281</v>
      </c>
      <c r="O42" s="103"/>
      <c r="P42" s="77">
        <v>32</v>
      </c>
    </row>
    <row r="43" spans="1:16" s="76" customFormat="1" ht="10.5" customHeight="1">
      <c r="A43" s="34">
        <v>33</v>
      </c>
      <c r="B43" s="98"/>
      <c r="C43" s="99">
        <v>5.876</v>
      </c>
      <c r="D43" s="100">
        <f t="shared" si="0"/>
        <v>72.34426572120626</v>
      </c>
      <c r="E43" s="101"/>
      <c r="F43" s="99">
        <v>5.831</v>
      </c>
      <c r="G43" s="100">
        <f t="shared" si="1"/>
        <v>73.46518970672275</v>
      </c>
      <c r="H43" s="102"/>
      <c r="I43" s="98"/>
      <c r="J43" s="99">
        <v>5.863</v>
      </c>
      <c r="K43" s="100">
        <f t="shared" si="2"/>
        <v>72.6654385372015</v>
      </c>
      <c r="L43" s="98"/>
      <c r="M43" s="99">
        <v>5.874</v>
      </c>
      <c r="N43" s="100">
        <f t="shared" si="3"/>
        <v>72.39353816365444</v>
      </c>
      <c r="O43" s="103"/>
      <c r="P43" s="77">
        <v>33</v>
      </c>
    </row>
    <row r="44" spans="1:16" s="76" customFormat="1" ht="10.5" customHeight="1">
      <c r="A44" s="34">
        <v>34</v>
      </c>
      <c r="B44" s="98"/>
      <c r="C44" s="99">
        <v>5.819</v>
      </c>
      <c r="D44" s="100">
        <f t="shared" si="0"/>
        <v>73.7685034308591</v>
      </c>
      <c r="E44" s="101"/>
      <c r="F44" s="99">
        <v>5.928</v>
      </c>
      <c r="G44" s="100">
        <f t="shared" si="1"/>
        <v>71.08063473330894</v>
      </c>
      <c r="H44" s="102"/>
      <c r="I44" s="98"/>
      <c r="J44" s="99">
        <v>5.861</v>
      </c>
      <c r="K44" s="100">
        <f t="shared" si="2"/>
        <v>72.71503951769424</v>
      </c>
      <c r="L44" s="98"/>
      <c r="M44" s="99">
        <v>5.865</v>
      </c>
      <c r="N44" s="100">
        <f t="shared" si="3"/>
        <v>72.61588829074755</v>
      </c>
      <c r="O44" s="103"/>
      <c r="P44" s="77">
        <v>34</v>
      </c>
    </row>
    <row r="45" spans="1:16" s="76" customFormat="1" ht="10.5" customHeight="1">
      <c r="A45" s="34">
        <v>35</v>
      </c>
      <c r="B45" s="98"/>
      <c r="C45" s="99">
        <v>5.88</v>
      </c>
      <c r="D45" s="100">
        <f t="shared" si="0"/>
        <v>72.2458716275626</v>
      </c>
      <c r="E45" s="101"/>
      <c r="F45" s="99">
        <v>5.801</v>
      </c>
      <c r="G45" s="100">
        <f t="shared" si="1"/>
        <v>74.22700821871743</v>
      </c>
      <c r="H45" s="102"/>
      <c r="I45" s="98"/>
      <c r="J45" s="99">
        <v>5.836</v>
      </c>
      <c r="K45" s="100">
        <f t="shared" si="2"/>
        <v>73.33936085303527</v>
      </c>
      <c r="L45" s="98"/>
      <c r="M45" s="99">
        <v>5.795</v>
      </c>
      <c r="N45" s="100">
        <f t="shared" si="3"/>
        <v>74.38079341552512</v>
      </c>
      <c r="O45" s="103"/>
      <c r="P45" s="77">
        <v>35</v>
      </c>
    </row>
    <row r="46" spans="1:16" s="76" customFormat="1" ht="10.5" customHeight="1">
      <c r="A46" s="34">
        <v>36</v>
      </c>
      <c r="B46" s="98"/>
      <c r="C46" s="99">
        <v>5.871</v>
      </c>
      <c r="D46" s="100">
        <f t="shared" si="0"/>
        <v>72.46754126453664</v>
      </c>
      <c r="E46" s="101"/>
      <c r="F46" s="99">
        <v>5.924</v>
      </c>
      <c r="G46" s="100">
        <f t="shared" si="1"/>
        <v>71.17665719414177</v>
      </c>
      <c r="H46" s="102"/>
      <c r="I46" s="98"/>
      <c r="J46" s="99">
        <v>5.877</v>
      </c>
      <c r="K46" s="100">
        <f t="shared" si="2"/>
        <v>72.31964836171751</v>
      </c>
      <c r="L46" s="98"/>
      <c r="M46" s="99">
        <v>5.856</v>
      </c>
      <c r="N46" s="100">
        <f t="shared" si="3"/>
        <v>72.83926438532055</v>
      </c>
      <c r="O46" s="103"/>
      <c r="P46" s="77">
        <v>36</v>
      </c>
    </row>
    <row r="47" spans="1:16" s="76" customFormat="1" ht="10.5" customHeight="1">
      <c r="A47" s="34">
        <v>37</v>
      </c>
      <c r="B47" s="98"/>
      <c r="C47" s="99">
        <v>5.87</v>
      </c>
      <c r="D47" s="100">
        <f t="shared" si="0"/>
        <v>72.49223418241338</v>
      </c>
      <c r="E47" s="101"/>
      <c r="F47" s="99">
        <v>5.897</v>
      </c>
      <c r="G47" s="100">
        <f t="shared" si="1"/>
        <v>71.82992809494995</v>
      </c>
      <c r="H47" s="102"/>
      <c r="I47" s="98"/>
      <c r="J47" s="99">
        <v>5.864</v>
      </c>
      <c r="K47" s="100">
        <f t="shared" si="2"/>
        <v>72.6406570765454</v>
      </c>
      <c r="L47" s="98"/>
      <c r="M47" s="99">
        <v>5.859</v>
      </c>
      <c r="N47" s="100">
        <f t="shared" si="3"/>
        <v>72.76469130151085</v>
      </c>
      <c r="O47" s="103"/>
      <c r="P47" s="77">
        <v>37</v>
      </c>
    </row>
    <row r="48" spans="1:16" s="76" customFormat="1" ht="10.5" customHeight="1">
      <c r="A48" s="34">
        <v>38</v>
      </c>
      <c r="B48" s="98"/>
      <c r="C48" s="99">
        <v>5.926</v>
      </c>
      <c r="D48" s="100">
        <f t="shared" si="0"/>
        <v>71.1286216583447</v>
      </c>
      <c r="E48" s="101"/>
      <c r="F48" s="99">
        <v>5.744</v>
      </c>
      <c r="G48" s="100">
        <f t="shared" si="1"/>
        <v>75.70748597543471</v>
      </c>
      <c r="H48" s="102"/>
      <c r="I48" s="98"/>
      <c r="J48" s="99">
        <v>5.854</v>
      </c>
      <c r="K48" s="100">
        <f t="shared" si="2"/>
        <v>72.88904348134639</v>
      </c>
      <c r="L48" s="98"/>
      <c r="M48" s="99">
        <v>5.835</v>
      </c>
      <c r="N48" s="100">
        <f t="shared" si="3"/>
        <v>73.36450074859256</v>
      </c>
      <c r="O48" s="103"/>
      <c r="P48" s="77">
        <v>38</v>
      </c>
    </row>
    <row r="49" spans="1:16" s="76" customFormat="1" ht="10.5" customHeight="1">
      <c r="A49" s="34">
        <v>39</v>
      </c>
      <c r="B49" s="98"/>
      <c r="C49" s="99">
        <v>5.815</v>
      </c>
      <c r="D49" s="100">
        <f t="shared" si="0"/>
        <v>73.87002552919664</v>
      </c>
      <c r="E49" s="101"/>
      <c r="F49" s="99">
        <v>5.937</v>
      </c>
      <c r="G49" s="100">
        <f t="shared" si="1"/>
        <v>70.86529337335719</v>
      </c>
      <c r="H49" s="102"/>
      <c r="I49" s="98"/>
      <c r="J49" s="99">
        <v>5.791</v>
      </c>
      <c r="K49" s="100">
        <f t="shared" si="2"/>
        <v>74.48358254600524</v>
      </c>
      <c r="L49" s="98"/>
      <c r="M49" s="99">
        <v>5.814</v>
      </c>
      <c r="N49" s="100">
        <f t="shared" si="3"/>
        <v>73.89543880002589</v>
      </c>
      <c r="O49" s="103"/>
      <c r="P49" s="77">
        <v>39</v>
      </c>
    </row>
    <row r="50" spans="1:16" s="76" customFormat="1" ht="10.5" customHeight="1">
      <c r="A50" s="34">
        <v>40</v>
      </c>
      <c r="B50" s="98"/>
      <c r="C50" s="99">
        <v>5.949</v>
      </c>
      <c r="D50" s="100">
        <f t="shared" si="0"/>
        <v>70.57969046640378</v>
      </c>
      <c r="E50" s="101"/>
      <c r="F50" s="99">
        <v>5.776</v>
      </c>
      <c r="G50" s="100">
        <f t="shared" si="1"/>
        <v>74.87094558820144</v>
      </c>
      <c r="H50" s="102"/>
      <c r="I50" s="98"/>
      <c r="J50" s="99">
        <v>5.87</v>
      </c>
      <c r="K50" s="100">
        <f t="shared" si="2"/>
        <v>72.49223418241338</v>
      </c>
      <c r="L50" s="98"/>
      <c r="M50" s="99">
        <v>5.881</v>
      </c>
      <c r="N50" s="100">
        <f t="shared" si="3"/>
        <v>72.2213044691488</v>
      </c>
      <c r="O50" s="103"/>
      <c r="P50" s="77">
        <v>40</v>
      </c>
    </row>
    <row r="51" spans="1:16" s="76" customFormat="1" ht="10.5" customHeight="1">
      <c r="A51" s="34">
        <v>41</v>
      </c>
      <c r="B51" s="98"/>
      <c r="C51" s="99">
        <v>5.835</v>
      </c>
      <c r="D51" s="100">
        <f t="shared" si="0"/>
        <v>73.36450074859256</v>
      </c>
      <c r="E51" s="101"/>
      <c r="F51" s="99">
        <v>5.796</v>
      </c>
      <c r="G51" s="100">
        <f t="shared" si="1"/>
        <v>74.35512937934396</v>
      </c>
      <c r="H51" s="102"/>
      <c r="I51" s="98"/>
      <c r="J51" s="99">
        <v>5.866</v>
      </c>
      <c r="K51" s="100">
        <f t="shared" si="2"/>
        <v>72.59113217116581</v>
      </c>
      <c r="L51" s="98"/>
      <c r="M51" s="99">
        <v>5.841</v>
      </c>
      <c r="N51" s="100">
        <f t="shared" si="3"/>
        <v>73.21385499624074</v>
      </c>
      <c r="O51" s="103"/>
      <c r="P51" s="77">
        <v>41</v>
      </c>
    </row>
    <row r="52" spans="1:16" s="76" customFormat="1" ht="10.5" customHeight="1">
      <c r="A52" s="34">
        <v>42</v>
      </c>
      <c r="B52" s="98"/>
      <c r="C52" s="99">
        <v>5.876</v>
      </c>
      <c r="D52" s="100">
        <f t="shared" si="0"/>
        <v>72.34426572120626</v>
      </c>
      <c r="E52" s="101"/>
      <c r="F52" s="99">
        <v>5.785</v>
      </c>
      <c r="G52" s="100">
        <f t="shared" si="1"/>
        <v>74.63816621085886</v>
      </c>
      <c r="H52" s="102"/>
      <c r="I52" s="98"/>
      <c r="J52" s="99">
        <v>5.858</v>
      </c>
      <c r="K52" s="100">
        <f t="shared" si="2"/>
        <v>72.78953626634959</v>
      </c>
      <c r="L52" s="98"/>
      <c r="M52" s="99">
        <v>5.778</v>
      </c>
      <c r="N52" s="100">
        <f t="shared" si="3"/>
        <v>74.8191228207015</v>
      </c>
      <c r="O52" s="103"/>
      <c r="P52" s="77">
        <v>42</v>
      </c>
    </row>
    <row r="53" spans="1:16" s="76" customFormat="1" ht="10.5" customHeight="1">
      <c r="A53" s="34">
        <v>43</v>
      </c>
      <c r="B53" s="98"/>
      <c r="C53" s="99">
        <v>5.884</v>
      </c>
      <c r="D53" s="100">
        <f t="shared" si="0"/>
        <v>72.14767813346728</v>
      </c>
      <c r="E53" s="101"/>
      <c r="F53" s="99">
        <v>5.841</v>
      </c>
      <c r="G53" s="100">
        <f t="shared" si="1"/>
        <v>73.21385499624074</v>
      </c>
      <c r="H53" s="102"/>
      <c r="I53" s="98"/>
      <c r="J53" s="99">
        <v>6.016</v>
      </c>
      <c r="K53" s="100">
        <f t="shared" si="2"/>
        <v>69.01635709031234</v>
      </c>
      <c r="L53" s="98"/>
      <c r="M53" s="99">
        <v>5.79</v>
      </c>
      <c r="N53" s="100">
        <f t="shared" si="3"/>
        <v>74.50931312100846</v>
      </c>
      <c r="O53" s="103"/>
      <c r="P53" s="77">
        <v>43</v>
      </c>
    </row>
    <row r="54" spans="1:16" s="76" customFormat="1" ht="10.5" customHeight="1">
      <c r="A54" s="34">
        <v>44</v>
      </c>
      <c r="B54" s="98"/>
      <c r="C54" s="99">
        <v>5.85</v>
      </c>
      <c r="D54" s="100">
        <f t="shared" si="0"/>
        <v>72.9887548834831</v>
      </c>
      <c r="E54" s="101"/>
      <c r="F54" s="99">
        <v>5.849</v>
      </c>
      <c r="G54" s="100">
        <f t="shared" si="1"/>
        <v>73.01371470372763</v>
      </c>
      <c r="H54" s="102"/>
      <c r="I54" s="98"/>
      <c r="J54" s="99">
        <v>5.839</v>
      </c>
      <c r="K54" s="100">
        <f t="shared" si="2"/>
        <v>73.26401865012825</v>
      </c>
      <c r="L54" s="98"/>
      <c r="M54" s="99">
        <v>5.808</v>
      </c>
      <c r="N54" s="100">
        <f t="shared" si="3"/>
        <v>74.04819418831438</v>
      </c>
      <c r="O54" s="103"/>
      <c r="P54" s="77">
        <v>44</v>
      </c>
    </row>
    <row r="55" spans="1:16" s="76" customFormat="1" ht="10.5" customHeight="1">
      <c r="A55" s="34">
        <v>45</v>
      </c>
      <c r="B55" s="98"/>
      <c r="C55" s="99">
        <v>5.873</v>
      </c>
      <c r="D55" s="100">
        <f t="shared" si="0"/>
        <v>72.41819326374431</v>
      </c>
      <c r="E55" s="101"/>
      <c r="F55" s="99">
        <v>5.767</v>
      </c>
      <c r="G55" s="100">
        <f t="shared" si="1"/>
        <v>75.10481564460515</v>
      </c>
      <c r="H55" s="102"/>
      <c r="I55" s="98"/>
      <c r="J55" s="99">
        <v>5.844</v>
      </c>
      <c r="K55" s="100">
        <f t="shared" si="2"/>
        <v>73.1387060609851</v>
      </c>
      <c r="L55" s="98"/>
      <c r="M55" s="99">
        <v>5.871</v>
      </c>
      <c r="N55" s="100">
        <f t="shared" si="3"/>
        <v>72.46754126453664</v>
      </c>
      <c r="O55" s="103"/>
      <c r="P55" s="77">
        <v>45</v>
      </c>
    </row>
    <row r="56" spans="1:16" s="76" customFormat="1" ht="10.5" customHeight="1">
      <c r="A56" s="34">
        <v>46</v>
      </c>
      <c r="B56" s="98"/>
      <c r="C56" s="99">
        <v>5.907</v>
      </c>
      <c r="D56" s="100">
        <f t="shared" si="0"/>
        <v>71.58693121866442</v>
      </c>
      <c r="E56" s="101"/>
      <c r="F56" s="99">
        <v>5.799</v>
      </c>
      <c r="G56" s="100">
        <f t="shared" si="1"/>
        <v>74.27821691551732</v>
      </c>
      <c r="H56" s="102"/>
      <c r="I56" s="98"/>
      <c r="J56" s="99">
        <v>5.873</v>
      </c>
      <c r="K56" s="100">
        <f t="shared" si="2"/>
        <v>72.41819326374431</v>
      </c>
      <c r="L56" s="98"/>
      <c r="M56" s="99">
        <v>5.794</v>
      </c>
      <c r="N56" s="100">
        <f t="shared" si="3"/>
        <v>74.40647074110089</v>
      </c>
      <c r="O56" s="103"/>
      <c r="P56" s="77">
        <v>46</v>
      </c>
    </row>
    <row r="57" spans="1:16" s="76" customFormat="1" ht="10.5" customHeight="1">
      <c r="A57" s="34">
        <v>47</v>
      </c>
      <c r="B57" s="98"/>
      <c r="C57" s="99">
        <v>5.858</v>
      </c>
      <c r="D57" s="100">
        <f t="shared" si="0"/>
        <v>72.78953626634959</v>
      </c>
      <c r="E57" s="101"/>
      <c r="F57" s="99">
        <v>5.874</v>
      </c>
      <c r="G57" s="100">
        <f t="shared" si="1"/>
        <v>72.39353816365444</v>
      </c>
      <c r="H57" s="102"/>
      <c r="I57" s="98"/>
      <c r="J57" s="99">
        <v>5.862</v>
      </c>
      <c r="K57" s="100">
        <f t="shared" si="2"/>
        <v>72.69023268136547</v>
      </c>
      <c r="L57" s="98"/>
      <c r="M57" s="99">
        <v>5.745</v>
      </c>
      <c r="N57" s="100">
        <f t="shared" si="3"/>
        <v>75.68113231242818</v>
      </c>
      <c r="O57" s="103"/>
      <c r="P57" s="77">
        <v>47</v>
      </c>
    </row>
    <row r="58" spans="1:16" s="76" customFormat="1" ht="10.5" customHeight="1">
      <c r="A58" s="34">
        <v>48</v>
      </c>
      <c r="B58" s="98"/>
      <c r="C58" s="99">
        <v>5.866</v>
      </c>
      <c r="D58" s="100">
        <f t="shared" si="0"/>
        <v>72.59113217116581</v>
      </c>
      <c r="E58" s="101"/>
      <c r="F58" s="99">
        <v>5.77</v>
      </c>
      <c r="G58" s="100">
        <f t="shared" si="1"/>
        <v>75.02673735240847</v>
      </c>
      <c r="H58" s="102"/>
      <c r="I58" s="98"/>
      <c r="J58" s="99">
        <v>5.895</v>
      </c>
      <c r="K58" s="100">
        <f t="shared" si="2"/>
        <v>71.87867592394757</v>
      </c>
      <c r="L58" s="98"/>
      <c r="M58" s="99">
        <v>5.839</v>
      </c>
      <c r="N58" s="100">
        <f t="shared" si="3"/>
        <v>73.26401865012825</v>
      </c>
      <c r="O58" s="103"/>
      <c r="P58" s="77">
        <v>48</v>
      </c>
    </row>
    <row r="59" spans="1:16" s="76" customFormat="1" ht="10.5" customHeight="1">
      <c r="A59" s="34">
        <v>49</v>
      </c>
      <c r="B59" s="98"/>
      <c r="C59" s="99">
        <v>5.865</v>
      </c>
      <c r="D59" s="100">
        <f t="shared" si="0"/>
        <v>72.61588829074755</v>
      </c>
      <c r="E59" s="101"/>
      <c r="F59" s="99">
        <v>5.836</v>
      </c>
      <c r="G59" s="100">
        <f t="shared" si="1"/>
        <v>73.33936085303527</v>
      </c>
      <c r="H59" s="102"/>
      <c r="I59" s="98"/>
      <c r="J59" s="99">
        <v>5.915</v>
      </c>
      <c r="K59" s="100">
        <f t="shared" si="2"/>
        <v>71.3934204270273</v>
      </c>
      <c r="L59" s="98"/>
      <c r="M59" s="99">
        <v>5.801</v>
      </c>
      <c r="N59" s="100">
        <f t="shared" si="3"/>
        <v>74.22700821871743</v>
      </c>
      <c r="O59" s="103"/>
      <c r="P59" s="77">
        <v>49</v>
      </c>
    </row>
    <row r="60" spans="1:16" s="76" customFormat="1" ht="10.5" customHeight="1">
      <c r="A60" s="34">
        <v>50</v>
      </c>
      <c r="B60" s="98"/>
      <c r="C60" s="99">
        <v>5.906</v>
      </c>
      <c r="D60" s="100">
        <f t="shared" si="0"/>
        <v>71.61117537435169</v>
      </c>
      <c r="E60" s="101"/>
      <c r="F60" s="99">
        <v>5.893</v>
      </c>
      <c r="G60" s="100">
        <f t="shared" si="1"/>
        <v>71.92747339431698</v>
      </c>
      <c r="H60" s="102"/>
      <c r="I60" s="98"/>
      <c r="J60" s="99">
        <v>5.895</v>
      </c>
      <c r="K60" s="100">
        <f t="shared" si="2"/>
        <v>71.87867592394757</v>
      </c>
      <c r="L60" s="98"/>
      <c r="M60" s="99">
        <v>5.862</v>
      </c>
      <c r="N60" s="100">
        <f t="shared" si="3"/>
        <v>72.69023268136547</v>
      </c>
      <c r="O60" s="103"/>
      <c r="P60" s="77">
        <v>50</v>
      </c>
    </row>
    <row r="61" spans="1:16" s="76" customFormat="1" ht="10.5" customHeight="1">
      <c r="A61" s="34">
        <v>51</v>
      </c>
      <c r="B61" s="98"/>
      <c r="C61" s="99">
        <v>5.853</v>
      </c>
      <c r="D61" s="100">
        <f t="shared" si="0"/>
        <v>72.9139521675316</v>
      </c>
      <c r="E61" s="101"/>
      <c r="F61" s="99">
        <v>5.866</v>
      </c>
      <c r="G61" s="100">
        <f t="shared" si="1"/>
        <v>72.59113217116581</v>
      </c>
      <c r="H61" s="102"/>
      <c r="I61" s="98"/>
      <c r="J61" s="99">
        <v>5.947</v>
      </c>
      <c r="K61" s="100">
        <f t="shared" si="2"/>
        <v>70.6271709160982</v>
      </c>
      <c r="L61" s="98"/>
      <c r="M61" s="99">
        <v>5.912</v>
      </c>
      <c r="N61" s="100">
        <f t="shared" si="3"/>
        <v>71.46589492072269</v>
      </c>
      <c r="O61" s="103"/>
      <c r="P61" s="77">
        <v>51</v>
      </c>
    </row>
    <row r="62" spans="1:16" s="76" customFormat="1" ht="10.5" customHeight="1">
      <c r="A62" s="34">
        <v>52</v>
      </c>
      <c r="B62" s="98"/>
      <c r="C62" s="99">
        <v>5.915</v>
      </c>
      <c r="D62" s="100">
        <f t="shared" si="0"/>
        <v>71.3934204270273</v>
      </c>
      <c r="E62" s="101"/>
      <c r="F62" s="99">
        <v>5.849</v>
      </c>
      <c r="G62" s="100">
        <f t="shared" si="1"/>
        <v>73.01371470372763</v>
      </c>
      <c r="H62" s="102"/>
      <c r="I62" s="98"/>
      <c r="J62" s="99">
        <v>5.885</v>
      </c>
      <c r="K62" s="100">
        <f t="shared" si="2"/>
        <v>72.12316103972414</v>
      </c>
      <c r="L62" s="98"/>
      <c r="M62" s="99">
        <v>5.803</v>
      </c>
      <c r="N62" s="100">
        <f t="shared" si="3"/>
        <v>74.17585245992039</v>
      </c>
      <c r="O62" s="103"/>
      <c r="P62" s="77">
        <v>52</v>
      </c>
    </row>
    <row r="63" spans="1:16" s="76" customFormat="1" ht="10.5" customHeight="1">
      <c r="A63" s="34">
        <v>53</v>
      </c>
      <c r="B63" s="98"/>
      <c r="C63" s="99">
        <v>5.744</v>
      </c>
      <c r="D63" s="100">
        <f t="shared" si="0"/>
        <v>75.70748597543471</v>
      </c>
      <c r="E63" s="101"/>
      <c r="F63" s="99">
        <v>5.815</v>
      </c>
      <c r="G63" s="100">
        <f t="shared" si="1"/>
        <v>73.87002552919664</v>
      </c>
      <c r="H63" s="102"/>
      <c r="I63" s="98"/>
      <c r="J63" s="99">
        <v>5.906</v>
      </c>
      <c r="K63" s="100">
        <f t="shared" si="2"/>
        <v>71.61117537435169</v>
      </c>
      <c r="L63" s="98"/>
      <c r="M63" s="99">
        <v>5.827</v>
      </c>
      <c r="N63" s="100">
        <f t="shared" si="3"/>
        <v>73.56608609271699</v>
      </c>
      <c r="O63" s="103"/>
      <c r="P63" s="77">
        <v>53</v>
      </c>
    </row>
    <row r="64" spans="1:16" s="76" customFormat="1" ht="10.5" customHeight="1">
      <c r="A64" s="34">
        <v>54</v>
      </c>
      <c r="B64" s="270" t="s">
        <v>96</v>
      </c>
      <c r="C64" s="268">
        <v>5.128</v>
      </c>
      <c r="D64" s="269">
        <f t="shared" si="0"/>
        <v>94.98863661254717</v>
      </c>
      <c r="E64" s="101"/>
      <c r="F64" s="99">
        <v>5.88</v>
      </c>
      <c r="G64" s="100">
        <f t="shared" si="1"/>
        <v>72.2458716275626</v>
      </c>
      <c r="H64" s="102" t="s">
        <v>95</v>
      </c>
      <c r="I64" s="98"/>
      <c r="J64" s="99">
        <v>5.891</v>
      </c>
      <c r="K64" s="100">
        <f t="shared" si="2"/>
        <v>71.97632057348282</v>
      </c>
      <c r="L64" s="98"/>
      <c r="M64" s="99">
        <v>5.846</v>
      </c>
      <c r="N64" s="100">
        <f t="shared" si="3"/>
        <v>73.08867103179344</v>
      </c>
      <c r="O64" s="103"/>
      <c r="P64" s="77">
        <v>54</v>
      </c>
    </row>
    <row r="65" spans="1:16" s="76" customFormat="1" ht="10.5" customHeight="1">
      <c r="A65" s="34">
        <v>55</v>
      </c>
      <c r="B65" s="98"/>
      <c r="C65" s="99">
        <v>5.843</v>
      </c>
      <c r="D65" s="100">
        <f t="shared" si="0"/>
        <v>73.16374284507596</v>
      </c>
      <c r="E65" s="101"/>
      <c r="F65" s="99">
        <v>5.82</v>
      </c>
      <c r="G65" s="100">
        <f t="shared" si="1"/>
        <v>73.74315560751525</v>
      </c>
      <c r="H65" s="102"/>
      <c r="I65" s="98"/>
      <c r="J65" s="99">
        <v>5.88</v>
      </c>
      <c r="K65" s="100">
        <f t="shared" si="2"/>
        <v>72.2458716275626</v>
      </c>
      <c r="L65" s="98"/>
      <c r="M65" s="99">
        <v>5.78</v>
      </c>
      <c r="N65" s="100">
        <f t="shared" si="3"/>
        <v>74.76735383915421</v>
      </c>
      <c r="O65" s="103"/>
      <c r="P65" s="77">
        <v>55</v>
      </c>
    </row>
    <row r="66" spans="1:16" s="76" customFormat="1" ht="10.5" customHeight="1">
      <c r="A66" s="34">
        <v>56</v>
      </c>
      <c r="B66" s="98"/>
      <c r="C66" s="99">
        <v>5.799</v>
      </c>
      <c r="D66" s="100">
        <f t="shared" si="0"/>
        <v>74.27821691551732</v>
      </c>
      <c r="E66" s="101"/>
      <c r="F66" s="99">
        <v>5.711</v>
      </c>
      <c r="G66" s="100">
        <f t="shared" si="1"/>
        <v>76.58493831817064</v>
      </c>
      <c r="H66" s="102"/>
      <c r="I66" s="98"/>
      <c r="J66" s="99">
        <v>5.937</v>
      </c>
      <c r="K66" s="100">
        <f t="shared" si="2"/>
        <v>70.86529337335719</v>
      </c>
      <c r="L66" s="98"/>
      <c r="M66" s="99">
        <v>5.751</v>
      </c>
      <c r="N66" s="100">
        <f t="shared" si="3"/>
        <v>75.52329891989783</v>
      </c>
      <c r="O66" s="103"/>
      <c r="P66" s="77">
        <v>56</v>
      </c>
    </row>
    <row r="67" spans="1:16" s="76" customFormat="1" ht="10.5" customHeight="1">
      <c r="A67" s="34">
        <v>57</v>
      </c>
      <c r="B67" s="98"/>
      <c r="C67" s="99">
        <v>5.84</v>
      </c>
      <c r="D67" s="100">
        <f t="shared" si="0"/>
        <v>73.2389303809345</v>
      </c>
      <c r="E67" s="101"/>
      <c r="F67" s="99">
        <v>5.787</v>
      </c>
      <c r="G67" s="100">
        <f t="shared" si="1"/>
        <v>74.58658489504535</v>
      </c>
      <c r="H67" s="102"/>
      <c r="I67" s="98"/>
      <c r="J67" s="99">
        <v>5.911</v>
      </c>
      <c r="K67" s="100">
        <f t="shared" si="2"/>
        <v>71.49007761065057</v>
      </c>
      <c r="L67" s="98"/>
      <c r="M67" s="268">
        <v>6.115</v>
      </c>
      <c r="N67" s="269">
        <f t="shared" si="3"/>
        <v>66.7997388296944</v>
      </c>
      <c r="O67" s="103" t="s">
        <v>95</v>
      </c>
      <c r="P67" s="77">
        <v>57</v>
      </c>
    </row>
    <row r="68" spans="1:16" s="76" customFormat="1" ht="10.5" customHeight="1">
      <c r="A68" s="34">
        <v>58</v>
      </c>
      <c r="B68" s="98"/>
      <c r="C68" s="99">
        <v>5.957</v>
      </c>
      <c r="D68" s="100">
        <f t="shared" si="0"/>
        <v>70.39024665860467</v>
      </c>
      <c r="E68" s="101"/>
      <c r="F68" s="99">
        <v>5.811</v>
      </c>
      <c r="G68" s="100">
        <f t="shared" si="1"/>
        <v>73.97175734779377</v>
      </c>
      <c r="H68" s="102"/>
      <c r="I68" s="98"/>
      <c r="J68" s="99">
        <v>5.885</v>
      </c>
      <c r="K68" s="100">
        <f t="shared" si="2"/>
        <v>72.12316103972414</v>
      </c>
      <c r="L68" s="98"/>
      <c r="M68" s="99">
        <v>5.807</v>
      </c>
      <c r="N68" s="100">
        <f t="shared" si="3"/>
        <v>74.07369946469063</v>
      </c>
      <c r="O68" s="103"/>
      <c r="P68" s="77">
        <v>58</v>
      </c>
    </row>
    <row r="69" spans="1:16" s="76" customFormat="1" ht="10.5" customHeight="1">
      <c r="A69" s="34">
        <v>59</v>
      </c>
      <c r="B69" s="98"/>
      <c r="C69" s="99">
        <v>5.881</v>
      </c>
      <c r="D69" s="100">
        <f t="shared" si="0"/>
        <v>72.2213044691488</v>
      </c>
      <c r="E69" s="101"/>
      <c r="F69" s="99">
        <v>5.457</v>
      </c>
      <c r="G69" s="100">
        <f t="shared" si="1"/>
        <v>83.88026226265495</v>
      </c>
      <c r="H69" s="102"/>
      <c r="I69" s="98"/>
      <c r="J69" s="268">
        <v>5.595</v>
      </c>
      <c r="K69" s="269">
        <f t="shared" si="2"/>
        <v>79.79349824822846</v>
      </c>
      <c r="L69" s="98"/>
      <c r="M69" s="99">
        <v>5.751</v>
      </c>
      <c r="N69" s="100">
        <f t="shared" si="3"/>
        <v>75.52329891989783</v>
      </c>
      <c r="O69" s="103" t="s">
        <v>95</v>
      </c>
      <c r="P69" s="77">
        <v>59</v>
      </c>
    </row>
    <row r="70" spans="1:16" s="76" customFormat="1" ht="10.5" customHeight="1">
      <c r="A70" s="34">
        <v>60</v>
      </c>
      <c r="B70" s="98"/>
      <c r="C70" s="99">
        <v>5.862</v>
      </c>
      <c r="D70" s="100">
        <f t="shared" si="0"/>
        <v>72.69023268136547</v>
      </c>
      <c r="E70" s="101"/>
      <c r="F70" s="99">
        <v>5.807</v>
      </c>
      <c r="G70" s="100">
        <f t="shared" si="1"/>
        <v>74.07369946469063</v>
      </c>
      <c r="H70" s="102"/>
      <c r="I70" s="98"/>
      <c r="J70" s="99">
        <v>5.829</v>
      </c>
      <c r="K70" s="100">
        <f t="shared" si="2"/>
        <v>73.51561193564835</v>
      </c>
      <c r="L70" s="98"/>
      <c r="M70" s="99">
        <v>5.794</v>
      </c>
      <c r="N70" s="100">
        <f t="shared" si="3"/>
        <v>74.40647074110089</v>
      </c>
      <c r="O70" s="103"/>
      <c r="P70" s="77">
        <v>60</v>
      </c>
    </row>
    <row r="71" spans="1:16" s="76" customFormat="1" ht="10.5" customHeight="1">
      <c r="A71" s="34">
        <v>61</v>
      </c>
      <c r="B71" s="98"/>
      <c r="C71" s="99">
        <v>5.862</v>
      </c>
      <c r="D71" s="100">
        <f t="shared" si="0"/>
        <v>72.69023268136547</v>
      </c>
      <c r="E71" s="101"/>
      <c r="F71" s="99">
        <v>5.752</v>
      </c>
      <c r="G71" s="100">
        <f t="shared" si="1"/>
        <v>75.4970413628881</v>
      </c>
      <c r="H71" s="102"/>
      <c r="I71" s="98"/>
      <c r="J71" s="99">
        <v>5.901</v>
      </c>
      <c r="K71" s="100">
        <f t="shared" si="2"/>
        <v>71.73258109194295</v>
      </c>
      <c r="L71" s="98"/>
      <c r="M71" s="99">
        <v>5.747</v>
      </c>
      <c r="N71" s="100">
        <f t="shared" si="3"/>
        <v>75.62846625117487</v>
      </c>
      <c r="O71" s="103"/>
      <c r="P71" s="77">
        <v>61</v>
      </c>
    </row>
    <row r="72" spans="1:16" s="76" customFormat="1" ht="10.5" customHeight="1">
      <c r="A72" s="34">
        <v>62</v>
      </c>
      <c r="B72" s="98"/>
      <c r="C72" s="99">
        <v>5.955</v>
      </c>
      <c r="D72" s="100">
        <f t="shared" si="0"/>
        <v>70.43753604031355</v>
      </c>
      <c r="E72" s="101"/>
      <c r="F72" s="99">
        <v>5.841</v>
      </c>
      <c r="G72" s="100">
        <f t="shared" si="1"/>
        <v>73.21385499624074</v>
      </c>
      <c r="H72" s="102"/>
      <c r="I72" s="98"/>
      <c r="J72" s="99">
        <v>5.891</v>
      </c>
      <c r="K72" s="100">
        <f t="shared" si="2"/>
        <v>71.97632057348282</v>
      </c>
      <c r="L72" s="98"/>
      <c r="M72" s="99">
        <v>5.746</v>
      </c>
      <c r="N72" s="100">
        <f t="shared" si="3"/>
        <v>75.65479240753322</v>
      </c>
      <c r="O72" s="103"/>
      <c r="P72" s="77">
        <v>62</v>
      </c>
    </row>
    <row r="73" spans="1:16" s="76" customFormat="1" ht="10.5" customHeight="1" thickBot="1">
      <c r="A73" s="78">
        <v>63</v>
      </c>
      <c r="B73" s="104"/>
      <c r="C73" s="105">
        <v>5.887</v>
      </c>
      <c r="D73" s="100">
        <f t="shared" si="0"/>
        <v>72.07416432847506</v>
      </c>
      <c r="E73" s="106"/>
      <c r="F73" s="105">
        <v>5.833</v>
      </c>
      <c r="G73" s="100">
        <f t="shared" si="1"/>
        <v>73.41481933473271</v>
      </c>
      <c r="H73" s="107"/>
      <c r="I73" s="104"/>
      <c r="J73" s="105">
        <v>5.923</v>
      </c>
      <c r="K73" s="100">
        <f t="shared" si="2"/>
        <v>71.20069321159619</v>
      </c>
      <c r="L73" s="104"/>
      <c r="M73" s="105">
        <v>5.776</v>
      </c>
      <c r="N73" s="108">
        <f t="shared" si="3"/>
        <v>74.87094558820144</v>
      </c>
      <c r="O73" s="109"/>
      <c r="P73" s="40">
        <v>63</v>
      </c>
    </row>
    <row r="74" spans="1:17" ht="24.75" thickBot="1">
      <c r="A74" s="118" t="s">
        <v>0</v>
      </c>
      <c r="B74" s="119" t="s">
        <v>3</v>
      </c>
      <c r="C74" s="120" t="s">
        <v>5</v>
      </c>
      <c r="D74" s="120" t="s">
        <v>7</v>
      </c>
      <c r="E74" s="120" t="s">
        <v>4</v>
      </c>
      <c r="F74" s="120" t="s">
        <v>6</v>
      </c>
      <c r="G74" s="120" t="s">
        <v>8</v>
      </c>
      <c r="H74" s="121" t="s">
        <v>27</v>
      </c>
      <c r="I74" s="119" t="s">
        <v>3</v>
      </c>
      <c r="J74" s="120" t="s">
        <v>5</v>
      </c>
      <c r="K74" s="120" t="s">
        <v>7</v>
      </c>
      <c r="L74" s="120" t="s">
        <v>4</v>
      </c>
      <c r="M74" s="120" t="s">
        <v>6</v>
      </c>
      <c r="N74" s="120" t="s">
        <v>8</v>
      </c>
      <c r="O74" s="122" t="s">
        <v>27</v>
      </c>
      <c r="P74" s="123" t="s">
        <v>0</v>
      </c>
      <c r="Q74" s="117" t="s">
        <v>33</v>
      </c>
    </row>
    <row r="75" spans="1:17" ht="12.75">
      <c r="A75" s="53" t="s">
        <v>14</v>
      </c>
      <c r="B75" s="14"/>
      <c r="C75" s="15">
        <f>AVERAGE(C10:C73)</f>
        <v>5.84546875</v>
      </c>
      <c r="D75" s="15">
        <f>AVERAGE(D10:D73)</f>
        <v>73.17803142923505</v>
      </c>
      <c r="E75" s="14"/>
      <c r="F75" s="26">
        <f>AVERAGE(F10:F73)</f>
        <v>5.827812499999999</v>
      </c>
      <c r="G75" s="14">
        <f>AVERAGE(G10:G73)</f>
        <v>73.64085201677874</v>
      </c>
      <c r="H75" s="44"/>
      <c r="I75" s="14"/>
      <c r="J75" s="15">
        <f>AVERAGE(J10:J73)</f>
        <v>5.8634375000000025</v>
      </c>
      <c r="K75" s="15">
        <f>AVERAGE(K10:K73)</f>
        <v>72.67923815269403</v>
      </c>
      <c r="L75" s="14"/>
      <c r="M75" s="14">
        <f>AVERAGE(M10:M73)</f>
        <v>5.8467499999999974</v>
      </c>
      <c r="N75" s="14">
        <f>AVERAGE(N10:N73)</f>
        <v>73.1030750213719</v>
      </c>
      <c r="O75" s="80"/>
      <c r="P75" s="86" t="s">
        <v>14</v>
      </c>
      <c r="Q75" s="272">
        <f>Module!$AG$8</f>
        <v>0.6277714285714289</v>
      </c>
    </row>
    <row r="76" spans="1:16" ht="12.75">
      <c r="A76" s="54" t="s">
        <v>10</v>
      </c>
      <c r="B76" s="16"/>
      <c r="C76" s="17">
        <f>STDEV(C10:C73)</f>
        <v>0.10233992048752948</v>
      </c>
      <c r="D76" s="17">
        <f>STDEV(D10:D73)</f>
        <v>3.004186563762032</v>
      </c>
      <c r="E76" s="16"/>
      <c r="F76" s="27">
        <f>STDEV(F10:F73)</f>
        <v>0.11527067868753349</v>
      </c>
      <c r="G76" s="16">
        <f>STDEV(G10:G73)</f>
        <v>3.3209588430942576</v>
      </c>
      <c r="H76" s="45"/>
      <c r="I76" s="16"/>
      <c r="J76" s="17">
        <f>STDEV(J10:J73)</f>
        <v>0.06265270234462768</v>
      </c>
      <c r="K76" s="17">
        <f>STDEV(K10:K73)</f>
        <v>1.5648987555918754</v>
      </c>
      <c r="L76" s="16"/>
      <c r="M76" s="16">
        <f>STDEV(M10:M73)</f>
        <v>0.07257245968542776</v>
      </c>
      <c r="N76" s="16">
        <f>STDEV(N10:N73)</f>
        <v>1.8107671998833035</v>
      </c>
      <c r="O76" s="81"/>
      <c r="P76" s="87" t="s">
        <v>10</v>
      </c>
    </row>
    <row r="77" spans="1:16" ht="12.75">
      <c r="A77" s="55" t="s">
        <v>15</v>
      </c>
      <c r="B77" s="18">
        <f aca="true" t="shared" si="4" ref="B77:G77">MAX(B10:B73)</f>
        <v>0</v>
      </c>
      <c r="C77" s="19">
        <f t="shared" si="4"/>
        <v>5.957</v>
      </c>
      <c r="D77" s="19">
        <f t="shared" si="4"/>
        <v>94.98863661254717</v>
      </c>
      <c r="E77" s="18">
        <f t="shared" si="4"/>
        <v>0</v>
      </c>
      <c r="F77" s="28">
        <f t="shared" si="4"/>
        <v>5.946</v>
      </c>
      <c r="G77" s="18">
        <f t="shared" si="4"/>
        <v>94.87759291630417</v>
      </c>
      <c r="H77" s="46"/>
      <c r="I77" s="18"/>
      <c r="J77" s="19">
        <f>MAX(J10:J73)</f>
        <v>6.086</v>
      </c>
      <c r="K77" s="19">
        <f>MAX(K10:K73)</f>
        <v>79.79349824822846</v>
      </c>
      <c r="L77" s="18">
        <f>MAX(L10:L73)</f>
        <v>0</v>
      </c>
      <c r="M77" s="18">
        <f>MAX(M10:M73)</f>
        <v>6.115</v>
      </c>
      <c r="N77" s="18">
        <f>MAX(N10:N73)</f>
        <v>80.33821110765753</v>
      </c>
      <c r="O77" s="82"/>
      <c r="P77" s="88" t="s">
        <v>15</v>
      </c>
    </row>
    <row r="78" spans="1:16" ht="12.75">
      <c r="A78" s="55" t="s">
        <v>16</v>
      </c>
      <c r="B78" s="20"/>
      <c r="C78" s="19">
        <f>MIN(C10:C73)</f>
        <v>5.128</v>
      </c>
      <c r="D78" s="19">
        <f>MIN(D10:D73)</f>
        <v>70.39024665860467</v>
      </c>
      <c r="E78" s="18">
        <f>MIN(E10:E73)</f>
        <v>0</v>
      </c>
      <c r="F78" s="28">
        <f>MIN(F10:F73)</f>
        <v>5.131</v>
      </c>
      <c r="G78" s="18">
        <f>MIN(G10:G73)</f>
        <v>70.65092910983016</v>
      </c>
      <c r="H78" s="47"/>
      <c r="I78" s="20"/>
      <c r="J78" s="19">
        <f>MIN(J10:J73)</f>
        <v>5.595</v>
      </c>
      <c r="K78" s="19">
        <f>MIN(K10:K73)</f>
        <v>67.43786167571415</v>
      </c>
      <c r="L78" s="18">
        <f>MIN(L10:L73)</f>
        <v>0</v>
      </c>
      <c r="M78" s="18">
        <f>MIN(M10:M73)</f>
        <v>5.576</v>
      </c>
      <c r="N78" s="18">
        <f>MIN(N10:N73)</f>
        <v>66.7997388296944</v>
      </c>
      <c r="O78" s="83"/>
      <c r="P78" s="88" t="s">
        <v>16</v>
      </c>
    </row>
    <row r="79" spans="1:16" ht="12.75">
      <c r="A79" s="55" t="s">
        <v>34</v>
      </c>
      <c r="B79" s="20"/>
      <c r="C79" s="21"/>
      <c r="D79" s="22">
        <f>COUNTIF(D10:D73,"&lt;65")</f>
        <v>0</v>
      </c>
      <c r="E79" s="20"/>
      <c r="F79" s="20"/>
      <c r="G79" s="22">
        <f>COUNTIF(G10:G73,"&lt;65")</f>
        <v>0</v>
      </c>
      <c r="H79" s="47"/>
      <c r="I79" s="20"/>
      <c r="J79" s="21"/>
      <c r="K79" s="22">
        <f>COUNTIF(K10:K73,"&lt;65")</f>
        <v>0</v>
      </c>
      <c r="L79" s="20"/>
      <c r="M79" s="20"/>
      <c r="N79" s="22">
        <f>COUNTIF(N10:N73,"&lt;65")</f>
        <v>0</v>
      </c>
      <c r="O79" s="83"/>
      <c r="P79" s="88" t="s">
        <v>28</v>
      </c>
    </row>
    <row r="80" spans="1:16" ht="12.75">
      <c r="A80" s="55" t="s">
        <v>35</v>
      </c>
      <c r="B80" s="20"/>
      <c r="C80" s="21"/>
      <c r="D80" s="22">
        <f>COUNTIF(D10:D73,"&gt;90")</f>
        <v>1</v>
      </c>
      <c r="E80" s="20"/>
      <c r="F80" s="20"/>
      <c r="G80" s="22">
        <f>COUNTIF(G10:G73,"&gt;90")</f>
        <v>1</v>
      </c>
      <c r="H80" s="47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83"/>
      <c r="P80" s="88" t="s">
        <v>29</v>
      </c>
    </row>
    <row r="81" spans="1:16" ht="12.75">
      <c r="A81" s="96" t="s">
        <v>30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47"/>
      <c r="I81" s="20"/>
      <c r="J81" s="21"/>
      <c r="K81" s="21"/>
      <c r="L81" s="20"/>
      <c r="M81" s="20"/>
      <c r="N81" s="20"/>
      <c r="O81" s="83"/>
      <c r="P81" s="94" t="s">
        <v>30</v>
      </c>
    </row>
    <row r="82" spans="1:16" ht="12.75">
      <c r="A82" s="79" t="s">
        <v>32</v>
      </c>
      <c r="B82" s="24"/>
      <c r="C82" s="25"/>
      <c r="D82" s="25"/>
      <c r="E82" s="24"/>
      <c r="F82" s="24"/>
      <c r="G82" s="24"/>
      <c r="H82" s="48">
        <f>COUNTIF(H10:H73,"s")+COUNTIF(H10:H73,"s&amp;w")</f>
        <v>0</v>
      </c>
      <c r="I82" s="24"/>
      <c r="J82" s="25"/>
      <c r="K82" s="25"/>
      <c r="L82" s="24"/>
      <c r="M82" s="24"/>
      <c r="N82" s="24"/>
      <c r="O82" s="84">
        <f>COUNTIF(O10:O73,"s")</f>
        <v>0</v>
      </c>
      <c r="P82" s="95" t="s">
        <v>32</v>
      </c>
    </row>
    <row r="83" spans="1:16" ht="13.5" thickBot="1">
      <c r="A83" s="97" t="s">
        <v>31</v>
      </c>
      <c r="B83" s="24"/>
      <c r="C83" s="25"/>
      <c r="D83" s="25"/>
      <c r="E83" s="24"/>
      <c r="F83" s="24"/>
      <c r="G83" s="24"/>
      <c r="H83" s="49">
        <f>COUNTIF(H10:H73,"w")+COUNTIF(H10:H73,"s&amp;w")</f>
        <v>2</v>
      </c>
      <c r="I83" s="24"/>
      <c r="J83" s="25"/>
      <c r="K83" s="25"/>
      <c r="L83" s="24"/>
      <c r="M83" s="24"/>
      <c r="N83" s="24"/>
      <c r="O83" s="85">
        <f>COUNTIF(O10:O73,"w")</f>
        <v>5</v>
      </c>
      <c r="P83" s="89" t="s">
        <v>31</v>
      </c>
    </row>
    <row r="84" spans="1:16" ht="13.5" thickBot="1">
      <c r="A84" s="58" t="s">
        <v>9</v>
      </c>
      <c r="B84" s="275" t="s">
        <v>93</v>
      </c>
      <c r="C84" s="276"/>
      <c r="D84" s="276"/>
      <c r="E84" s="276"/>
      <c r="F84" s="276"/>
      <c r="G84" s="276"/>
      <c r="H84" s="277"/>
      <c r="I84" s="278" t="s">
        <v>94</v>
      </c>
      <c r="J84" s="276"/>
      <c r="K84" s="276"/>
      <c r="L84" s="276"/>
      <c r="M84" s="276"/>
      <c r="N84" s="276"/>
      <c r="O84" s="279"/>
      <c r="P84" s="90" t="s">
        <v>9</v>
      </c>
    </row>
    <row r="85" spans="1:16" ht="12.75">
      <c r="A85" s="57" t="s">
        <v>12</v>
      </c>
      <c r="B85" s="280" t="s">
        <v>90</v>
      </c>
      <c r="C85" s="281"/>
      <c r="N85" s="280" t="s">
        <v>90</v>
      </c>
      <c r="O85" s="281"/>
      <c r="P85" s="57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59"/>
  <sheetViews>
    <sheetView tabSelected="1" workbookViewId="0" topLeftCell="A67">
      <selection activeCell="P74" sqref="P74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5" width="8.7109375" style="0" customWidth="1"/>
    <col min="17" max="22" width="10.7109375" style="0" customWidth="1"/>
    <col min="23" max="23" width="8.7109375" style="0" customWidth="1"/>
    <col min="28" max="28" width="11.57421875" style="0" bestFit="1" customWidth="1"/>
  </cols>
  <sheetData>
    <row r="1" ht="12.75">
      <c r="M1">
        <v>-1</v>
      </c>
    </row>
    <row r="3" ht="12.75">
      <c r="AA3" s="124"/>
    </row>
    <row r="4" spans="24:27" ht="13.5" thickBot="1">
      <c r="X4">
        <v>62</v>
      </c>
      <c r="Z4">
        <v>48</v>
      </c>
      <c r="AA4" s="124"/>
    </row>
    <row r="5" spans="1:27" ht="14.25" thickBot="1" thickTop="1">
      <c r="A5" s="299" t="s">
        <v>91</v>
      </c>
      <c r="B5" s="300"/>
      <c r="C5" s="301"/>
      <c r="D5" s="131"/>
      <c r="E5" s="131"/>
      <c r="F5" s="131"/>
      <c r="G5" s="92"/>
      <c r="H5" s="37" t="s">
        <v>20</v>
      </c>
      <c r="I5" s="91"/>
      <c r="J5" s="91"/>
      <c r="K5" s="91"/>
      <c r="L5" s="91"/>
      <c r="M5" s="36" t="s">
        <v>22</v>
      </c>
      <c r="N5" s="38" t="s">
        <v>21</v>
      </c>
      <c r="O5" s="35" t="s">
        <v>23</v>
      </c>
      <c r="Q5" s="4"/>
      <c r="R5" s="4"/>
      <c r="S5" s="4"/>
      <c r="T5" s="4"/>
      <c r="U5" s="4"/>
      <c r="V5" s="4"/>
      <c r="AA5" s="124"/>
    </row>
    <row r="6" spans="1:33" ht="17.25" thickBot="1" thickTop="1">
      <c r="A6" s="60" t="s">
        <v>9</v>
      </c>
      <c r="B6" s="302" t="s">
        <v>93</v>
      </c>
      <c r="C6" s="303"/>
      <c r="D6" s="303"/>
      <c r="E6" s="303"/>
      <c r="F6" s="303"/>
      <c r="G6" s="304"/>
      <c r="H6" s="302" t="s">
        <v>94</v>
      </c>
      <c r="I6" s="303"/>
      <c r="J6" s="303"/>
      <c r="K6" s="303"/>
      <c r="L6" s="303"/>
      <c r="M6" s="304"/>
      <c r="N6" s="59" t="s">
        <v>25</v>
      </c>
      <c r="O6" s="32" t="s">
        <v>26</v>
      </c>
      <c r="Q6" s="206" t="s">
        <v>84</v>
      </c>
      <c r="R6" s="207" t="s">
        <v>64</v>
      </c>
      <c r="S6" s="207" t="s">
        <v>65</v>
      </c>
      <c r="T6" s="207" t="s">
        <v>66</v>
      </c>
      <c r="U6" s="208" t="s">
        <v>67</v>
      </c>
      <c r="V6" s="209" t="s">
        <v>68</v>
      </c>
      <c r="X6" s="210" t="s">
        <v>79</v>
      </c>
      <c r="Y6" s="211" t="s">
        <v>85</v>
      </c>
      <c r="Z6" s="212" t="s">
        <v>79</v>
      </c>
      <c r="AA6" s="213" t="s">
        <v>86</v>
      </c>
      <c r="AB6" s="214" t="s">
        <v>87</v>
      </c>
      <c r="AC6" s="215" t="s">
        <v>88</v>
      </c>
      <c r="AE6" s="216"/>
      <c r="AF6" s="217" t="s">
        <v>80</v>
      </c>
      <c r="AG6" s="218" t="s">
        <v>81</v>
      </c>
    </row>
    <row r="7" spans="1:46" ht="15" thickBot="1">
      <c r="A7" s="132" t="s">
        <v>19</v>
      </c>
      <c r="B7" s="133"/>
      <c r="C7" s="134">
        <f>$AQ$8</f>
        <v>2.470588235294118</v>
      </c>
      <c r="D7" s="135"/>
      <c r="E7" s="136"/>
      <c r="F7" s="134">
        <f>$AP$8</f>
        <v>1.4117647058823535</v>
      </c>
      <c r="G7" s="137"/>
      <c r="H7" s="133"/>
      <c r="I7" s="134">
        <f>$AT$8</f>
        <v>2.3529411764705888</v>
      </c>
      <c r="J7" s="135"/>
      <c r="K7" s="136"/>
      <c r="L7" s="134">
        <f>$AS$8</f>
        <v>4.882352941176469</v>
      </c>
      <c r="M7" s="61"/>
      <c r="N7" s="41"/>
      <c r="O7" s="32"/>
      <c r="Q7" s="219">
        <v>250</v>
      </c>
      <c r="R7" s="220">
        <f aca="true" t="shared" si="0" ref="R7:R28">FREQUENCY(B$10:D$73,$Q7:$Q8)</f>
        <v>0</v>
      </c>
      <c r="S7" s="220">
        <f aca="true" t="shared" si="1" ref="S7:S28">FREQUENCY(E$10:G$73,$Q7:$Q8)</f>
        <v>0</v>
      </c>
      <c r="T7" s="220">
        <f aca="true" t="shared" si="2" ref="T7:T28">FREQUENCY(H$10:J$73,$Q7:$Q8)</f>
        <v>0</v>
      </c>
      <c r="U7" s="221">
        <f aca="true" t="shared" si="3" ref="U7:U27">FREQUENCY(K$10:M$73,$Q7:$Q8)</f>
        <v>0</v>
      </c>
      <c r="V7" s="222">
        <f aca="true" t="shared" si="4" ref="V7:V28">FREQUENCY(B$10:M$73,$Q7:$Q8)</f>
        <v>0</v>
      </c>
      <c r="X7" s="223">
        <v>0</v>
      </c>
      <c r="Y7" s="224">
        <v>6.7969</v>
      </c>
      <c r="Z7" s="225">
        <v>0</v>
      </c>
      <c r="AA7" s="226">
        <v>7.0709</v>
      </c>
      <c r="AB7" s="227">
        <f>(Y7-Y8)/(X8-X7)</f>
        <v>0</v>
      </c>
      <c r="AC7" s="228">
        <f>(AA7-AA8)/(Z8-Z7)</f>
        <v>0</v>
      </c>
      <c r="AE7" s="229" t="s">
        <v>69</v>
      </c>
      <c r="AF7" s="230">
        <f>60*AVERAGE(AB8:AB113)</f>
        <v>0.577811320754717</v>
      </c>
      <c r="AG7" s="231">
        <f>60*AVERAGE(AC8:AC117)</f>
        <v>0.5510072727272728</v>
      </c>
      <c r="AN7" s="232" t="s">
        <v>82</v>
      </c>
      <c r="AO7" s="233" t="s">
        <v>83</v>
      </c>
      <c r="AP7" s="233" t="s">
        <v>89</v>
      </c>
      <c r="AQ7" s="233" t="s">
        <v>89</v>
      </c>
      <c r="AR7" s="233" t="s">
        <v>83</v>
      </c>
      <c r="AS7" s="233" t="s">
        <v>89</v>
      </c>
      <c r="AT7" s="233" t="s">
        <v>89</v>
      </c>
    </row>
    <row r="8" spans="1:46" ht="13.5" thickBot="1">
      <c r="A8" s="138" t="s">
        <v>17</v>
      </c>
      <c r="B8" s="302" t="s">
        <v>36</v>
      </c>
      <c r="C8" s="291"/>
      <c r="D8" s="305"/>
      <c r="E8" s="302" t="s">
        <v>37</v>
      </c>
      <c r="F8" s="291"/>
      <c r="G8" s="305"/>
      <c r="H8" s="302" t="s">
        <v>61</v>
      </c>
      <c r="I8" s="291"/>
      <c r="J8" s="305"/>
      <c r="K8" s="302" t="s">
        <v>62</v>
      </c>
      <c r="L8" s="291"/>
      <c r="M8" s="305"/>
      <c r="N8" s="31"/>
      <c r="O8" s="32"/>
      <c r="Q8" s="234">
        <v>240</v>
      </c>
      <c r="R8" s="116">
        <f t="shared" si="0"/>
        <v>0</v>
      </c>
      <c r="S8" s="116">
        <f t="shared" si="1"/>
        <v>0</v>
      </c>
      <c r="T8" s="116">
        <f t="shared" si="2"/>
        <v>0</v>
      </c>
      <c r="U8" s="235">
        <f t="shared" si="3"/>
        <v>0</v>
      </c>
      <c r="V8" s="236">
        <f t="shared" si="4"/>
        <v>0</v>
      </c>
      <c r="X8" s="237">
        <v>5</v>
      </c>
      <c r="Y8" s="238">
        <v>6.7969</v>
      </c>
      <c r="Z8" s="239">
        <v>5</v>
      </c>
      <c r="AA8" s="240">
        <v>7.0709</v>
      </c>
      <c r="AB8" s="241">
        <f>(Y8-Y9)/(X9-X8)</f>
        <v>0.03428000000000005</v>
      </c>
      <c r="AC8" s="242">
        <f>(AA8-AA9)/(Z9-Z8)</f>
        <v>0.03697999999999997</v>
      </c>
      <c r="AE8" s="243" t="s">
        <v>70</v>
      </c>
      <c r="AF8" s="244">
        <f>60*AVERAGE(AB31:AB36)</f>
        <v>0.7066</v>
      </c>
      <c r="AG8" s="245">
        <f>60*AVERAGE(AC39:AC45)</f>
        <v>0.6277714285714289</v>
      </c>
      <c r="AN8" s="246">
        <f>(AN175-AN159)</f>
        <v>160</v>
      </c>
      <c r="AO8" s="246">
        <f>AVERAGE(AO159:AO175)</f>
        <v>1600</v>
      </c>
      <c r="AP8" s="247">
        <f>1000*ABS(AVERAGE(AP159:AP175))</f>
        <v>1.4117647058823535</v>
      </c>
      <c r="AQ8" s="247">
        <f>1000*ABS(AVERAGE(AQ159:AQ175))</f>
        <v>2.470588235294118</v>
      </c>
      <c r="AR8" s="246">
        <f>AVERAGE(AR159:AR175)</f>
        <v>1600</v>
      </c>
      <c r="AS8" s="247">
        <f>1000*ABS(AVERAGE(AS159:AS175))</f>
        <v>4.882352941176469</v>
      </c>
      <c r="AT8" s="247">
        <f>1000*ABS(AVERAGE(AT159:AT175))</f>
        <v>2.3529411764705888</v>
      </c>
    </row>
    <row r="9" spans="1:32" ht="14.25" thickBot="1">
      <c r="A9" s="39" t="s">
        <v>24</v>
      </c>
      <c r="B9" s="139" t="s">
        <v>38</v>
      </c>
      <c r="C9" s="140" t="s">
        <v>39</v>
      </c>
      <c r="D9" s="93" t="s">
        <v>40</v>
      </c>
      <c r="E9" s="141" t="s">
        <v>41</v>
      </c>
      <c r="F9" s="142" t="s">
        <v>42</v>
      </c>
      <c r="G9" s="143" t="s">
        <v>43</v>
      </c>
      <c r="H9" s="139" t="s">
        <v>44</v>
      </c>
      <c r="I9" s="140" t="s">
        <v>45</v>
      </c>
      <c r="J9" s="93" t="s">
        <v>46</v>
      </c>
      <c r="K9" s="141" t="s">
        <v>47</v>
      </c>
      <c r="L9" s="140" t="s">
        <v>48</v>
      </c>
      <c r="M9" s="143" t="s">
        <v>63</v>
      </c>
      <c r="N9" s="295" t="s">
        <v>18</v>
      </c>
      <c r="O9" s="296"/>
      <c r="Q9" s="234">
        <v>230</v>
      </c>
      <c r="R9" s="116">
        <f t="shared" si="0"/>
        <v>0</v>
      </c>
      <c r="S9" s="116">
        <f t="shared" si="1"/>
        <v>0</v>
      </c>
      <c r="T9" s="116">
        <f t="shared" si="2"/>
        <v>0</v>
      </c>
      <c r="U9" s="235">
        <f t="shared" si="3"/>
        <v>0</v>
      </c>
      <c r="V9" s="236">
        <f t="shared" si="4"/>
        <v>0</v>
      </c>
      <c r="X9" s="237">
        <v>10</v>
      </c>
      <c r="Y9" s="238">
        <v>6.6255</v>
      </c>
      <c r="Z9" s="239">
        <v>10</v>
      </c>
      <c r="AA9" s="240">
        <v>6.886</v>
      </c>
      <c r="AB9" s="241">
        <f aca="true" t="shared" si="5" ref="AB9:AB72">(Y9-Y10)/(X10-X9)</f>
        <v>0</v>
      </c>
      <c r="AC9" s="242">
        <f aca="true" t="shared" si="6" ref="AC9:AC72">(AA9-AA10)/(Z10-Z9)</f>
        <v>0</v>
      </c>
      <c r="AE9" s="125"/>
      <c r="AF9" s="126"/>
    </row>
    <row r="10" spans="1:46" ht="12.75">
      <c r="A10" s="144">
        <v>0</v>
      </c>
      <c r="B10" s="145">
        <v>189</v>
      </c>
      <c r="C10" s="146">
        <v>185.8</v>
      </c>
      <c r="D10" s="42">
        <v>192.2</v>
      </c>
      <c r="E10" s="147">
        <v>195.6</v>
      </c>
      <c r="F10" s="148">
        <v>192.1</v>
      </c>
      <c r="G10" s="149">
        <v>182</v>
      </c>
      <c r="H10" s="150">
        <v>195.1</v>
      </c>
      <c r="I10" s="151">
        <v>190.1</v>
      </c>
      <c r="J10" s="152">
        <v>200.2</v>
      </c>
      <c r="K10" s="153">
        <v>222.2</v>
      </c>
      <c r="L10" s="151">
        <v>199.5</v>
      </c>
      <c r="M10" s="149">
        <v>197.3</v>
      </c>
      <c r="N10" s="297"/>
      <c r="O10" s="298"/>
      <c r="Q10" s="234">
        <v>225</v>
      </c>
      <c r="R10" s="116">
        <f t="shared" si="0"/>
        <v>0</v>
      </c>
      <c r="S10" s="116">
        <f t="shared" si="1"/>
        <v>0</v>
      </c>
      <c r="T10" s="116">
        <f t="shared" si="2"/>
        <v>0</v>
      </c>
      <c r="U10" s="235">
        <f t="shared" si="3"/>
        <v>2</v>
      </c>
      <c r="V10" s="236">
        <f t="shared" si="4"/>
        <v>2</v>
      </c>
      <c r="X10" s="237">
        <v>15</v>
      </c>
      <c r="Y10" s="238">
        <v>6.6255</v>
      </c>
      <c r="Z10" s="239">
        <v>15</v>
      </c>
      <c r="AA10" s="240">
        <v>6.886</v>
      </c>
      <c r="AB10" s="241">
        <f t="shared" si="5"/>
        <v>0.03061999999999987</v>
      </c>
      <c r="AC10" s="242">
        <f t="shared" si="6"/>
        <v>0.027560000000000074</v>
      </c>
      <c r="AL10" s="248" t="s">
        <v>13</v>
      </c>
      <c r="AM10" s="248" t="s">
        <v>71</v>
      </c>
      <c r="AN10" s="248" t="s">
        <v>72</v>
      </c>
      <c r="AO10" s="248" t="s">
        <v>73</v>
      </c>
      <c r="AP10" s="248" t="s">
        <v>74</v>
      </c>
      <c r="AQ10" s="248" t="s">
        <v>75</v>
      </c>
      <c r="AR10" s="248" t="s">
        <v>76</v>
      </c>
      <c r="AS10" s="248" t="s">
        <v>77</v>
      </c>
      <c r="AT10" s="248" t="s">
        <v>78</v>
      </c>
    </row>
    <row r="11" spans="1:46" ht="12.75">
      <c r="A11" s="154">
        <v>1</v>
      </c>
      <c r="B11" s="155">
        <v>185.8</v>
      </c>
      <c r="C11" s="156">
        <v>183.4</v>
      </c>
      <c r="D11" s="43">
        <v>187.9</v>
      </c>
      <c r="E11" s="157">
        <v>197.4</v>
      </c>
      <c r="F11" s="156">
        <v>196.4</v>
      </c>
      <c r="G11" s="158">
        <v>190.4</v>
      </c>
      <c r="H11" s="159">
        <v>185.5</v>
      </c>
      <c r="I11" s="160">
        <v>189.9</v>
      </c>
      <c r="J11" s="161">
        <v>189.5</v>
      </c>
      <c r="K11" s="162">
        <v>198.5</v>
      </c>
      <c r="L11" s="160">
        <v>196.9</v>
      </c>
      <c r="M11" s="158">
        <v>207.7</v>
      </c>
      <c r="N11" s="293"/>
      <c r="O11" s="294"/>
      <c r="Q11" s="234">
        <v>220</v>
      </c>
      <c r="R11" s="116">
        <f t="shared" si="0"/>
        <v>0</v>
      </c>
      <c r="S11" s="116">
        <f t="shared" si="1"/>
        <v>1</v>
      </c>
      <c r="T11" s="116">
        <f t="shared" si="2"/>
        <v>0</v>
      </c>
      <c r="U11" s="235">
        <f t="shared" si="3"/>
        <v>4</v>
      </c>
      <c r="V11" s="236">
        <f t="shared" si="4"/>
        <v>5</v>
      </c>
      <c r="X11" s="237">
        <v>20</v>
      </c>
      <c r="Y11" s="238">
        <v>6.4724</v>
      </c>
      <c r="Z11" s="239">
        <v>20</v>
      </c>
      <c r="AA11" s="240">
        <v>6.7482</v>
      </c>
      <c r="AB11" s="241">
        <f t="shared" si="5"/>
        <v>0</v>
      </c>
      <c r="AC11" s="242">
        <f t="shared" si="6"/>
        <v>0</v>
      </c>
      <c r="AL11" s="249">
        <v>38575</v>
      </c>
      <c r="AM11" s="250">
        <v>0.6441435185185186</v>
      </c>
      <c r="AN11" s="251">
        <v>10</v>
      </c>
      <c r="AO11" s="251">
        <v>500</v>
      </c>
      <c r="AP11" s="251">
        <v>-0.003</v>
      </c>
      <c r="AQ11" s="251">
        <v>-0.001</v>
      </c>
      <c r="AR11" s="251">
        <v>500</v>
      </c>
      <c r="AS11" s="251">
        <v>0.01</v>
      </c>
      <c r="AT11" s="251">
        <v>0.026</v>
      </c>
    </row>
    <row r="12" spans="1:46" ht="12.75">
      <c r="A12" s="154">
        <v>2</v>
      </c>
      <c r="B12" s="155">
        <v>185.9</v>
      </c>
      <c r="C12" s="156">
        <v>182.4</v>
      </c>
      <c r="D12" s="43">
        <v>185.5</v>
      </c>
      <c r="E12" s="157">
        <v>192.1</v>
      </c>
      <c r="F12" s="156">
        <v>203.9</v>
      </c>
      <c r="G12" s="158">
        <v>183.9</v>
      </c>
      <c r="H12" s="159">
        <v>181.9</v>
      </c>
      <c r="I12" s="160">
        <v>191</v>
      </c>
      <c r="J12" s="161">
        <v>193.8</v>
      </c>
      <c r="K12" s="162">
        <v>202.6</v>
      </c>
      <c r="L12" s="160">
        <v>198.6</v>
      </c>
      <c r="M12" s="158">
        <v>198.4</v>
      </c>
      <c r="N12" s="293"/>
      <c r="O12" s="294"/>
      <c r="Q12" s="234">
        <v>215</v>
      </c>
      <c r="R12" s="116">
        <f t="shared" si="0"/>
        <v>0</v>
      </c>
      <c r="S12" s="116">
        <f t="shared" si="1"/>
        <v>19</v>
      </c>
      <c r="T12" s="116">
        <f t="shared" si="2"/>
        <v>0</v>
      </c>
      <c r="U12" s="235">
        <f t="shared" si="3"/>
        <v>46</v>
      </c>
      <c r="V12" s="236">
        <f t="shared" si="4"/>
        <v>65</v>
      </c>
      <c r="X12" s="237">
        <v>25</v>
      </c>
      <c r="Y12" s="238">
        <v>6.4724</v>
      </c>
      <c r="Z12" s="239">
        <v>25</v>
      </c>
      <c r="AA12" s="240">
        <v>6.7482</v>
      </c>
      <c r="AB12" s="241">
        <f t="shared" si="5"/>
        <v>0.02782</v>
      </c>
      <c r="AC12" s="242">
        <f t="shared" si="6"/>
        <v>0.022419999999999975</v>
      </c>
      <c r="AL12" s="249">
        <v>38575</v>
      </c>
      <c r="AM12" s="250">
        <v>0.651087962962963</v>
      </c>
      <c r="AN12" s="251">
        <v>20</v>
      </c>
      <c r="AO12" s="251">
        <v>500</v>
      </c>
      <c r="AP12" s="251">
        <v>-0.001</v>
      </c>
      <c r="AQ12" s="251">
        <v>0</v>
      </c>
      <c r="AR12" s="251">
        <v>500</v>
      </c>
      <c r="AS12" s="251">
        <v>0.039</v>
      </c>
      <c r="AT12" s="251">
        <v>0</v>
      </c>
    </row>
    <row r="13" spans="1:46" ht="12.75">
      <c r="A13" s="154">
        <v>3</v>
      </c>
      <c r="B13" s="155">
        <v>185.5</v>
      </c>
      <c r="C13" s="156">
        <v>184.4</v>
      </c>
      <c r="D13" s="43">
        <v>191.5</v>
      </c>
      <c r="E13" s="157">
        <v>191.3</v>
      </c>
      <c r="F13" s="156">
        <v>196.9</v>
      </c>
      <c r="G13" s="158">
        <v>186.3</v>
      </c>
      <c r="H13" s="159">
        <v>187.4</v>
      </c>
      <c r="I13" s="160">
        <v>192</v>
      </c>
      <c r="J13" s="161">
        <v>190.8</v>
      </c>
      <c r="K13" s="162">
        <v>202.2</v>
      </c>
      <c r="L13" s="160">
        <v>200.2</v>
      </c>
      <c r="M13" s="158">
        <v>200.4</v>
      </c>
      <c r="N13" s="293"/>
      <c r="O13" s="294"/>
      <c r="Q13" s="234">
        <v>210</v>
      </c>
      <c r="R13" s="116">
        <f t="shared" si="0"/>
        <v>8</v>
      </c>
      <c r="S13" s="116">
        <f t="shared" si="1"/>
        <v>82</v>
      </c>
      <c r="T13" s="116">
        <f t="shared" si="2"/>
        <v>0</v>
      </c>
      <c r="U13" s="235">
        <f t="shared" si="3"/>
        <v>80</v>
      </c>
      <c r="V13" s="236">
        <f t="shared" si="4"/>
        <v>170</v>
      </c>
      <c r="X13" s="237">
        <v>30</v>
      </c>
      <c r="Y13" s="238">
        <v>6.3333</v>
      </c>
      <c r="Z13" s="239">
        <v>30</v>
      </c>
      <c r="AA13" s="240">
        <v>6.6361</v>
      </c>
      <c r="AB13" s="241">
        <f t="shared" si="5"/>
        <v>0</v>
      </c>
      <c r="AC13" s="242">
        <f t="shared" si="6"/>
        <v>0</v>
      </c>
      <c r="AL13" s="249">
        <v>38575</v>
      </c>
      <c r="AM13" s="250">
        <v>0.6580324074074074</v>
      </c>
      <c r="AN13" s="251">
        <v>30</v>
      </c>
      <c r="AO13" s="251">
        <v>500</v>
      </c>
      <c r="AP13" s="251">
        <v>-0.002</v>
      </c>
      <c r="AQ13" s="251">
        <v>0</v>
      </c>
      <c r="AR13" s="251">
        <v>500</v>
      </c>
      <c r="AS13" s="251">
        <v>0.015</v>
      </c>
      <c r="AT13" s="251">
        <v>0.007</v>
      </c>
    </row>
    <row r="14" spans="1:46" ht="12.75">
      <c r="A14" s="154">
        <v>4</v>
      </c>
      <c r="B14" s="155">
        <v>186.2</v>
      </c>
      <c r="C14" s="156">
        <v>183.1</v>
      </c>
      <c r="D14" s="43">
        <v>192.8</v>
      </c>
      <c r="E14" s="157">
        <v>192.2</v>
      </c>
      <c r="F14" s="156">
        <v>204.5</v>
      </c>
      <c r="G14" s="158">
        <v>182.1</v>
      </c>
      <c r="H14" s="159">
        <v>191</v>
      </c>
      <c r="I14" s="160">
        <v>190.6</v>
      </c>
      <c r="J14" s="161">
        <v>192.1</v>
      </c>
      <c r="K14" s="162">
        <v>196</v>
      </c>
      <c r="L14" s="160">
        <v>198.5</v>
      </c>
      <c r="M14" s="158">
        <v>203.2</v>
      </c>
      <c r="N14" s="293"/>
      <c r="O14" s="294"/>
      <c r="Q14" s="234">
        <v>205</v>
      </c>
      <c r="R14" s="116">
        <f t="shared" si="0"/>
        <v>23</v>
      </c>
      <c r="S14" s="116">
        <f t="shared" si="1"/>
        <v>49</v>
      </c>
      <c r="T14" s="116">
        <f t="shared" si="2"/>
        <v>7</v>
      </c>
      <c r="U14" s="235">
        <f t="shared" si="3"/>
        <v>46</v>
      </c>
      <c r="V14" s="236">
        <f t="shared" si="4"/>
        <v>125</v>
      </c>
      <c r="X14" s="237">
        <v>35</v>
      </c>
      <c r="Y14" s="238">
        <v>6.3333</v>
      </c>
      <c r="Z14" s="239">
        <v>35</v>
      </c>
      <c r="AA14" s="240">
        <v>6.6361</v>
      </c>
      <c r="AB14" s="241">
        <f t="shared" si="5"/>
        <v>0.028600000000000136</v>
      </c>
      <c r="AC14" s="242">
        <f t="shared" si="6"/>
        <v>0.030739999999999944</v>
      </c>
      <c r="AL14" s="249">
        <v>38575</v>
      </c>
      <c r="AM14" s="250">
        <v>0.6649768518518518</v>
      </c>
      <c r="AN14" s="251">
        <v>40</v>
      </c>
      <c r="AO14" s="251">
        <v>500</v>
      </c>
      <c r="AP14" s="251">
        <v>0</v>
      </c>
      <c r="AQ14" s="251">
        <v>-0.002</v>
      </c>
      <c r="AR14" s="251">
        <v>500</v>
      </c>
      <c r="AS14" s="251">
        <v>-0.003</v>
      </c>
      <c r="AT14" s="251">
        <v>0.012</v>
      </c>
    </row>
    <row r="15" spans="1:46" ht="12.75">
      <c r="A15" s="154">
        <v>5</v>
      </c>
      <c r="B15" s="155">
        <v>185.1</v>
      </c>
      <c r="C15" s="156">
        <v>186.6</v>
      </c>
      <c r="D15" s="43">
        <v>191.1</v>
      </c>
      <c r="E15" s="157">
        <v>194.6</v>
      </c>
      <c r="F15" s="156">
        <v>201.9</v>
      </c>
      <c r="G15" s="158">
        <v>196.6</v>
      </c>
      <c r="H15" s="159">
        <v>186</v>
      </c>
      <c r="I15" s="160">
        <v>185.5</v>
      </c>
      <c r="J15" s="161">
        <v>193.7</v>
      </c>
      <c r="K15" s="162">
        <v>203.4</v>
      </c>
      <c r="L15" s="160">
        <v>198</v>
      </c>
      <c r="M15" s="158">
        <v>204.4</v>
      </c>
      <c r="N15" s="293"/>
      <c r="O15" s="294"/>
      <c r="Q15" s="234">
        <v>200</v>
      </c>
      <c r="R15" s="116">
        <f t="shared" si="0"/>
        <v>52</v>
      </c>
      <c r="S15" s="116">
        <f t="shared" si="1"/>
        <v>30</v>
      </c>
      <c r="T15" s="116">
        <f t="shared" si="2"/>
        <v>54</v>
      </c>
      <c r="U15" s="235">
        <f t="shared" si="3"/>
        <v>14</v>
      </c>
      <c r="V15" s="236">
        <f t="shared" si="4"/>
        <v>150</v>
      </c>
      <c r="X15" s="237">
        <v>40</v>
      </c>
      <c r="Y15" s="238">
        <v>6.1903</v>
      </c>
      <c r="Z15" s="239">
        <v>40</v>
      </c>
      <c r="AA15" s="240">
        <v>6.4824</v>
      </c>
      <c r="AB15" s="241">
        <f t="shared" si="5"/>
        <v>0</v>
      </c>
      <c r="AC15" s="242">
        <f t="shared" si="6"/>
        <v>0</v>
      </c>
      <c r="AL15" s="249">
        <v>38575</v>
      </c>
      <c r="AM15" s="250">
        <v>0.6719212962962963</v>
      </c>
      <c r="AN15" s="251">
        <v>50</v>
      </c>
      <c r="AO15" s="251">
        <v>500</v>
      </c>
      <c r="AP15" s="251">
        <v>0</v>
      </c>
      <c r="AQ15" s="251">
        <v>-0.001</v>
      </c>
      <c r="AR15" s="251">
        <v>500</v>
      </c>
      <c r="AS15" s="251">
        <v>0.026</v>
      </c>
      <c r="AT15" s="251">
        <v>-0.011</v>
      </c>
    </row>
    <row r="16" spans="1:46" ht="12.75">
      <c r="A16" s="154">
        <v>6</v>
      </c>
      <c r="B16" s="155">
        <v>189.2</v>
      </c>
      <c r="C16" s="156">
        <v>190.3</v>
      </c>
      <c r="D16" s="43">
        <v>194.7</v>
      </c>
      <c r="E16" s="157">
        <v>201.8</v>
      </c>
      <c r="F16" s="156">
        <v>201.9</v>
      </c>
      <c r="G16" s="158">
        <v>193.2</v>
      </c>
      <c r="H16" s="159">
        <v>192.7</v>
      </c>
      <c r="I16" s="160">
        <v>189.2</v>
      </c>
      <c r="J16" s="161">
        <v>194.1</v>
      </c>
      <c r="K16" s="162">
        <v>206.1</v>
      </c>
      <c r="L16" s="160">
        <v>199.3</v>
      </c>
      <c r="M16" s="158">
        <v>203.2</v>
      </c>
      <c r="N16" s="293"/>
      <c r="O16" s="294"/>
      <c r="Q16" s="234">
        <v>195</v>
      </c>
      <c r="R16" s="116">
        <f t="shared" si="0"/>
        <v>58</v>
      </c>
      <c r="S16" s="116">
        <f t="shared" si="1"/>
        <v>7</v>
      </c>
      <c r="T16" s="116">
        <f t="shared" si="2"/>
        <v>98</v>
      </c>
      <c r="U16" s="235">
        <f t="shared" si="3"/>
        <v>0</v>
      </c>
      <c r="V16" s="236">
        <f t="shared" si="4"/>
        <v>163</v>
      </c>
      <c r="X16" s="237">
        <v>45</v>
      </c>
      <c r="Y16" s="238">
        <v>6.1903</v>
      </c>
      <c r="Z16" s="239">
        <v>45</v>
      </c>
      <c r="AA16" s="240">
        <v>6.4824</v>
      </c>
      <c r="AB16" s="241">
        <f t="shared" si="5"/>
        <v>0.027759999999999962</v>
      </c>
      <c r="AC16" s="242">
        <f t="shared" si="6"/>
        <v>0.023960000000000113</v>
      </c>
      <c r="AL16" s="249">
        <v>38575</v>
      </c>
      <c r="AM16" s="250">
        <v>0.6788657407407408</v>
      </c>
      <c r="AN16" s="251">
        <v>60</v>
      </c>
      <c r="AO16" s="251">
        <v>500</v>
      </c>
      <c r="AP16" s="251">
        <v>-0.001</v>
      </c>
      <c r="AQ16" s="251">
        <v>-0.001</v>
      </c>
      <c r="AR16" s="251">
        <v>500</v>
      </c>
      <c r="AS16" s="251">
        <v>0.014</v>
      </c>
      <c r="AT16" s="251">
        <v>0.005</v>
      </c>
    </row>
    <row r="17" spans="1:46" ht="12.75">
      <c r="A17" s="154">
        <v>7</v>
      </c>
      <c r="B17" s="155">
        <v>186.8</v>
      </c>
      <c r="C17" s="156">
        <v>186.8</v>
      </c>
      <c r="D17" s="43">
        <v>192.2</v>
      </c>
      <c r="E17" s="157">
        <v>198.7</v>
      </c>
      <c r="F17" s="156">
        <v>203.7</v>
      </c>
      <c r="G17" s="158">
        <v>198.2</v>
      </c>
      <c r="H17" s="159">
        <v>191.8</v>
      </c>
      <c r="I17" s="160">
        <v>191.8</v>
      </c>
      <c r="J17" s="161">
        <v>193.1</v>
      </c>
      <c r="K17" s="162">
        <v>205.3</v>
      </c>
      <c r="L17" s="160">
        <v>202</v>
      </c>
      <c r="M17" s="158">
        <v>202.7</v>
      </c>
      <c r="N17" s="293"/>
      <c r="O17" s="294"/>
      <c r="Q17" s="234">
        <v>190</v>
      </c>
      <c r="R17" s="116">
        <f t="shared" si="0"/>
        <v>44</v>
      </c>
      <c r="S17" s="116">
        <f t="shared" si="1"/>
        <v>1</v>
      </c>
      <c r="T17" s="116">
        <f t="shared" si="2"/>
        <v>31</v>
      </c>
      <c r="U17" s="235">
        <f t="shared" si="3"/>
        <v>0</v>
      </c>
      <c r="V17" s="236">
        <f t="shared" si="4"/>
        <v>76</v>
      </c>
      <c r="X17" s="237">
        <v>50</v>
      </c>
      <c r="Y17" s="238">
        <v>6.0515</v>
      </c>
      <c r="Z17" s="239">
        <v>50</v>
      </c>
      <c r="AA17" s="240">
        <v>6.3626</v>
      </c>
      <c r="AB17" s="241">
        <f t="shared" si="5"/>
        <v>0</v>
      </c>
      <c r="AC17" s="242">
        <f t="shared" si="6"/>
        <v>0</v>
      </c>
      <c r="AL17" s="249">
        <v>38575</v>
      </c>
      <c r="AM17" s="250">
        <v>0.6858101851851851</v>
      </c>
      <c r="AN17" s="251">
        <v>70</v>
      </c>
      <c r="AO17" s="251">
        <v>500</v>
      </c>
      <c r="AP17" s="251">
        <v>-0.002</v>
      </c>
      <c r="AQ17" s="251">
        <v>-0.001</v>
      </c>
      <c r="AR17" s="251">
        <v>500</v>
      </c>
      <c r="AS17" s="251">
        <v>-0.017</v>
      </c>
      <c r="AT17" s="251">
        <v>-0.015</v>
      </c>
    </row>
    <row r="18" spans="1:46" ht="12.75">
      <c r="A18" s="154">
        <v>8</v>
      </c>
      <c r="B18" s="155">
        <v>184.9</v>
      </c>
      <c r="C18" s="156">
        <v>188.6</v>
      </c>
      <c r="D18" s="43">
        <v>191.2</v>
      </c>
      <c r="E18" s="157">
        <v>203.7</v>
      </c>
      <c r="F18" s="156">
        <v>202.9</v>
      </c>
      <c r="G18" s="158">
        <v>202</v>
      </c>
      <c r="H18" s="159">
        <v>192.6</v>
      </c>
      <c r="I18" s="160">
        <v>192.8</v>
      </c>
      <c r="J18" s="161">
        <v>192</v>
      </c>
      <c r="K18" s="162">
        <v>206.4</v>
      </c>
      <c r="L18" s="160">
        <v>205.1</v>
      </c>
      <c r="M18" s="158">
        <v>204.3</v>
      </c>
      <c r="N18" s="293"/>
      <c r="O18" s="294"/>
      <c r="Q18" s="234">
        <v>185</v>
      </c>
      <c r="R18" s="116">
        <f t="shared" si="0"/>
        <v>7</v>
      </c>
      <c r="S18" s="116">
        <f t="shared" si="1"/>
        <v>3</v>
      </c>
      <c r="T18" s="116">
        <f t="shared" si="2"/>
        <v>2</v>
      </c>
      <c r="U18" s="235">
        <f t="shared" si="3"/>
        <v>0</v>
      </c>
      <c r="V18" s="236">
        <f t="shared" si="4"/>
        <v>12</v>
      </c>
      <c r="X18" s="237">
        <v>55</v>
      </c>
      <c r="Y18" s="238">
        <v>6.0515</v>
      </c>
      <c r="Z18" s="239">
        <v>55</v>
      </c>
      <c r="AA18" s="240">
        <v>6.3626</v>
      </c>
      <c r="AB18" s="241">
        <f t="shared" si="5"/>
        <v>0.029899999999999947</v>
      </c>
      <c r="AC18" s="242">
        <f t="shared" si="6"/>
        <v>0.023259999999999968</v>
      </c>
      <c r="AL18" s="249">
        <v>38575</v>
      </c>
      <c r="AM18" s="250">
        <v>0.6927546296296296</v>
      </c>
      <c r="AN18" s="251">
        <v>80</v>
      </c>
      <c r="AO18" s="251">
        <v>500</v>
      </c>
      <c r="AP18" s="251">
        <v>-0.001</v>
      </c>
      <c r="AQ18" s="251">
        <v>0</v>
      </c>
      <c r="AR18" s="251">
        <v>500</v>
      </c>
      <c r="AS18" s="251">
        <v>-0.017</v>
      </c>
      <c r="AT18" s="251">
        <v>0.036</v>
      </c>
    </row>
    <row r="19" spans="1:46" ht="12.75">
      <c r="A19" s="154">
        <v>9</v>
      </c>
      <c r="B19" s="155">
        <v>194.5</v>
      </c>
      <c r="C19" s="156">
        <v>189.8</v>
      </c>
      <c r="D19" s="43">
        <v>197.7</v>
      </c>
      <c r="E19" s="157">
        <v>206</v>
      </c>
      <c r="F19" s="156">
        <v>201.2</v>
      </c>
      <c r="G19" s="158">
        <v>195.3</v>
      </c>
      <c r="H19" s="159">
        <v>191.1</v>
      </c>
      <c r="I19" s="160">
        <v>194.1</v>
      </c>
      <c r="J19" s="161">
        <v>198.5</v>
      </c>
      <c r="K19" s="162">
        <v>207.5</v>
      </c>
      <c r="L19" s="160">
        <v>207.7</v>
      </c>
      <c r="M19" s="158">
        <v>206.3</v>
      </c>
      <c r="N19" s="293"/>
      <c r="O19" s="294"/>
      <c r="Q19" s="234">
        <v>180</v>
      </c>
      <c r="R19" s="116">
        <f t="shared" si="0"/>
        <v>0</v>
      </c>
      <c r="S19" s="116">
        <f t="shared" si="1"/>
        <v>0</v>
      </c>
      <c r="T19" s="116">
        <f t="shared" si="2"/>
        <v>0</v>
      </c>
      <c r="U19" s="235">
        <f t="shared" si="3"/>
        <v>0</v>
      </c>
      <c r="V19" s="236">
        <f t="shared" si="4"/>
        <v>0</v>
      </c>
      <c r="X19" s="237">
        <v>60</v>
      </c>
      <c r="Y19" s="238">
        <v>5.902</v>
      </c>
      <c r="Z19" s="239">
        <v>60</v>
      </c>
      <c r="AA19" s="240">
        <v>6.2463</v>
      </c>
      <c r="AB19" s="241">
        <f t="shared" si="5"/>
        <v>0</v>
      </c>
      <c r="AC19" s="242">
        <f t="shared" si="6"/>
        <v>0</v>
      </c>
      <c r="AL19" s="249">
        <v>38575</v>
      </c>
      <c r="AM19" s="250">
        <v>0.6996990740740742</v>
      </c>
      <c r="AN19" s="251">
        <v>90</v>
      </c>
      <c r="AO19" s="251">
        <v>500</v>
      </c>
      <c r="AP19" s="251">
        <v>0</v>
      </c>
      <c r="AQ19" s="251">
        <v>-0.001</v>
      </c>
      <c r="AR19" s="251">
        <v>500</v>
      </c>
      <c r="AS19" s="251">
        <v>-0.022</v>
      </c>
      <c r="AT19" s="251">
        <v>-0.003</v>
      </c>
    </row>
    <row r="20" spans="1:46" ht="12.75">
      <c r="A20" s="154">
        <v>10</v>
      </c>
      <c r="B20" s="155">
        <v>188.3</v>
      </c>
      <c r="C20" s="156">
        <v>189.9</v>
      </c>
      <c r="D20" s="43">
        <v>191.2</v>
      </c>
      <c r="E20" s="157">
        <v>198.4</v>
      </c>
      <c r="F20" s="156">
        <v>203.1</v>
      </c>
      <c r="G20" s="158">
        <v>197</v>
      </c>
      <c r="H20" s="159">
        <v>189.8</v>
      </c>
      <c r="I20" s="160">
        <v>190.5</v>
      </c>
      <c r="J20" s="161">
        <v>191.3</v>
      </c>
      <c r="K20" s="162">
        <v>207</v>
      </c>
      <c r="L20" s="160">
        <v>199.4</v>
      </c>
      <c r="M20" s="158">
        <v>200.3</v>
      </c>
      <c r="N20" s="293"/>
      <c r="O20" s="294"/>
      <c r="Q20" s="234">
        <v>175</v>
      </c>
      <c r="R20" s="116">
        <f t="shared" si="0"/>
        <v>0</v>
      </c>
      <c r="S20" s="116">
        <f t="shared" si="1"/>
        <v>0</v>
      </c>
      <c r="T20" s="116">
        <f t="shared" si="2"/>
        <v>0</v>
      </c>
      <c r="U20" s="235">
        <f t="shared" si="3"/>
        <v>0</v>
      </c>
      <c r="V20" s="236">
        <f t="shared" si="4"/>
        <v>0</v>
      </c>
      <c r="X20" s="237">
        <v>65</v>
      </c>
      <c r="Y20" s="238">
        <v>5.902</v>
      </c>
      <c r="Z20" s="239">
        <v>65</v>
      </c>
      <c r="AA20" s="240">
        <v>6.2463</v>
      </c>
      <c r="AB20" s="241">
        <f t="shared" si="5"/>
        <v>0.02644000000000002</v>
      </c>
      <c r="AC20" s="242">
        <f t="shared" si="6"/>
        <v>0.024319999999999987</v>
      </c>
      <c r="AL20" s="249">
        <v>38575</v>
      </c>
      <c r="AM20" s="250">
        <v>0.7066435185185185</v>
      </c>
      <c r="AN20" s="251">
        <v>100</v>
      </c>
      <c r="AO20" s="251">
        <v>900</v>
      </c>
      <c r="AP20" s="251">
        <v>-0.004</v>
      </c>
      <c r="AQ20" s="251">
        <v>-0.002</v>
      </c>
      <c r="AR20" s="251">
        <v>900</v>
      </c>
      <c r="AS20" s="251">
        <v>-0.003</v>
      </c>
      <c r="AT20" s="251">
        <v>-0.019</v>
      </c>
    </row>
    <row r="21" spans="1:46" ht="12.75">
      <c r="A21" s="154">
        <v>11</v>
      </c>
      <c r="B21" s="155">
        <v>188</v>
      </c>
      <c r="C21" s="156">
        <v>188.1</v>
      </c>
      <c r="D21" s="43">
        <v>194.6</v>
      </c>
      <c r="E21" s="157">
        <v>196.8</v>
      </c>
      <c r="F21" s="156">
        <v>209.9</v>
      </c>
      <c r="G21" s="158">
        <v>195.9</v>
      </c>
      <c r="H21" s="159">
        <v>188.5</v>
      </c>
      <c r="I21" s="160">
        <v>190.6</v>
      </c>
      <c r="J21" s="161">
        <v>194.8</v>
      </c>
      <c r="K21" s="162">
        <v>200</v>
      </c>
      <c r="L21" s="160">
        <v>202.3</v>
      </c>
      <c r="M21" s="158">
        <v>205.7</v>
      </c>
      <c r="N21" s="293"/>
      <c r="O21" s="294"/>
      <c r="Q21" s="234">
        <v>170</v>
      </c>
      <c r="R21" s="116">
        <f t="shared" si="0"/>
        <v>0</v>
      </c>
      <c r="S21" s="116">
        <f t="shared" si="1"/>
        <v>0</v>
      </c>
      <c r="T21" s="116">
        <f t="shared" si="2"/>
        <v>0</v>
      </c>
      <c r="U21" s="235">
        <f t="shared" si="3"/>
        <v>0</v>
      </c>
      <c r="V21" s="236">
        <f t="shared" si="4"/>
        <v>0</v>
      </c>
      <c r="X21" s="237">
        <v>70</v>
      </c>
      <c r="Y21" s="238">
        <v>5.7698</v>
      </c>
      <c r="Z21" s="239">
        <v>70</v>
      </c>
      <c r="AA21" s="240">
        <v>6.1247</v>
      </c>
      <c r="AB21" s="241">
        <f t="shared" si="5"/>
        <v>0</v>
      </c>
      <c r="AC21" s="242">
        <f t="shared" si="6"/>
        <v>0</v>
      </c>
      <c r="AL21" s="249">
        <v>38575</v>
      </c>
      <c r="AM21" s="250">
        <v>0.713587962962963</v>
      </c>
      <c r="AN21" s="251">
        <v>110</v>
      </c>
      <c r="AO21" s="251">
        <v>900</v>
      </c>
      <c r="AP21" s="251">
        <v>0</v>
      </c>
      <c r="AQ21" s="251">
        <v>-0.003</v>
      </c>
      <c r="AR21" s="251">
        <v>900</v>
      </c>
      <c r="AS21" s="251">
        <v>0.02</v>
      </c>
      <c r="AT21" s="251">
        <v>0.019</v>
      </c>
    </row>
    <row r="22" spans="1:46" ht="12.75">
      <c r="A22" s="154">
        <v>12</v>
      </c>
      <c r="B22" s="155">
        <v>184.6</v>
      </c>
      <c r="C22" s="156">
        <v>186.1</v>
      </c>
      <c r="D22" s="43">
        <v>194.1</v>
      </c>
      <c r="E22" s="157">
        <v>200.8</v>
      </c>
      <c r="F22" s="156">
        <v>206</v>
      </c>
      <c r="G22" s="158">
        <v>199</v>
      </c>
      <c r="H22" s="159">
        <v>186.7</v>
      </c>
      <c r="I22" s="160">
        <v>191.5</v>
      </c>
      <c r="J22" s="161">
        <v>194.8</v>
      </c>
      <c r="K22" s="162">
        <v>206.8</v>
      </c>
      <c r="L22" s="160">
        <v>203</v>
      </c>
      <c r="M22" s="158">
        <v>208.5</v>
      </c>
      <c r="N22" s="293"/>
      <c r="O22" s="294"/>
      <c r="Q22" s="234">
        <v>165</v>
      </c>
      <c r="R22" s="116">
        <f t="shared" si="0"/>
        <v>0</v>
      </c>
      <c r="S22" s="116">
        <f t="shared" si="1"/>
        <v>0</v>
      </c>
      <c r="T22" s="116">
        <f t="shared" si="2"/>
        <v>0</v>
      </c>
      <c r="U22" s="235">
        <f t="shared" si="3"/>
        <v>0</v>
      </c>
      <c r="V22" s="236">
        <f t="shared" si="4"/>
        <v>0</v>
      </c>
      <c r="X22" s="237">
        <v>75</v>
      </c>
      <c r="Y22" s="238">
        <v>5.7698</v>
      </c>
      <c r="Z22" s="239">
        <v>75</v>
      </c>
      <c r="AA22" s="240">
        <v>6.1247</v>
      </c>
      <c r="AB22" s="241">
        <f t="shared" si="5"/>
        <v>0.023639999999999974</v>
      </c>
      <c r="AC22" s="242">
        <f t="shared" si="6"/>
        <v>0.025039999999999906</v>
      </c>
      <c r="AL22" s="249">
        <v>38575</v>
      </c>
      <c r="AM22" s="250">
        <v>0.7205324074074074</v>
      </c>
      <c r="AN22" s="251">
        <v>120</v>
      </c>
      <c r="AO22" s="251">
        <v>900</v>
      </c>
      <c r="AP22" s="251">
        <v>-0.002</v>
      </c>
      <c r="AQ22" s="251">
        <v>-0.001</v>
      </c>
      <c r="AR22" s="251">
        <v>900</v>
      </c>
      <c r="AS22" s="251">
        <v>0.003</v>
      </c>
      <c r="AT22" s="251">
        <v>-0.001</v>
      </c>
    </row>
    <row r="23" spans="1:46" ht="12.75">
      <c r="A23" s="154">
        <v>13</v>
      </c>
      <c r="B23" s="155">
        <v>188.1</v>
      </c>
      <c r="C23" s="156">
        <v>189.3</v>
      </c>
      <c r="D23" s="43">
        <v>191.9</v>
      </c>
      <c r="E23" s="157">
        <v>197.4</v>
      </c>
      <c r="F23" s="156">
        <v>204.8</v>
      </c>
      <c r="G23" s="158">
        <v>200</v>
      </c>
      <c r="H23" s="159">
        <v>191.1</v>
      </c>
      <c r="I23" s="160">
        <v>193.9</v>
      </c>
      <c r="J23" s="161">
        <v>190.2</v>
      </c>
      <c r="K23" s="162">
        <v>202.1</v>
      </c>
      <c r="L23" s="160">
        <v>203.5</v>
      </c>
      <c r="M23" s="158">
        <v>203.6</v>
      </c>
      <c r="N23" s="293"/>
      <c r="O23" s="294"/>
      <c r="Q23" s="234">
        <v>160</v>
      </c>
      <c r="R23" s="116">
        <f t="shared" si="0"/>
        <v>0</v>
      </c>
      <c r="S23" s="116">
        <f t="shared" si="1"/>
        <v>0</v>
      </c>
      <c r="T23" s="116">
        <f t="shared" si="2"/>
        <v>0</v>
      </c>
      <c r="U23" s="235">
        <f t="shared" si="3"/>
        <v>0</v>
      </c>
      <c r="V23" s="236">
        <f t="shared" si="4"/>
        <v>0</v>
      </c>
      <c r="X23" s="237">
        <v>80</v>
      </c>
      <c r="Y23" s="238">
        <v>5.6516</v>
      </c>
      <c r="Z23" s="239">
        <v>80</v>
      </c>
      <c r="AA23" s="240">
        <v>5.9995</v>
      </c>
      <c r="AB23" s="241">
        <f t="shared" si="5"/>
        <v>0</v>
      </c>
      <c r="AC23" s="242">
        <f t="shared" si="6"/>
        <v>0</v>
      </c>
      <c r="AL23" s="249">
        <v>38575</v>
      </c>
      <c r="AM23" s="250">
        <v>0.7274768518518518</v>
      </c>
      <c r="AN23" s="251">
        <v>130</v>
      </c>
      <c r="AO23" s="251">
        <v>900</v>
      </c>
      <c r="AP23" s="251">
        <v>0.001</v>
      </c>
      <c r="AQ23" s="251">
        <v>-0.001</v>
      </c>
      <c r="AR23" s="251">
        <v>900</v>
      </c>
      <c r="AS23" s="251">
        <v>-0.04</v>
      </c>
      <c r="AT23" s="251">
        <v>-0.001</v>
      </c>
    </row>
    <row r="24" spans="1:46" ht="12.75">
      <c r="A24" s="154">
        <v>14</v>
      </c>
      <c r="B24" s="155">
        <v>192.4</v>
      </c>
      <c r="C24" s="156">
        <v>192.8</v>
      </c>
      <c r="D24" s="43">
        <v>192.7</v>
      </c>
      <c r="E24" s="157">
        <v>204.6</v>
      </c>
      <c r="F24" s="156">
        <v>209.4</v>
      </c>
      <c r="G24" s="158">
        <v>196</v>
      </c>
      <c r="H24" s="159">
        <v>196.6</v>
      </c>
      <c r="I24" s="160">
        <v>188.9</v>
      </c>
      <c r="J24" s="161">
        <v>191.2</v>
      </c>
      <c r="K24" s="162">
        <v>205.1</v>
      </c>
      <c r="L24" s="160">
        <v>207.6</v>
      </c>
      <c r="M24" s="158">
        <v>203.9</v>
      </c>
      <c r="N24" s="293"/>
      <c r="O24" s="294"/>
      <c r="Q24" s="234">
        <v>155</v>
      </c>
      <c r="R24" s="116">
        <f t="shared" si="0"/>
        <v>0</v>
      </c>
      <c r="S24" s="116">
        <f t="shared" si="1"/>
        <v>0</v>
      </c>
      <c r="T24" s="116">
        <f t="shared" si="2"/>
        <v>0</v>
      </c>
      <c r="U24" s="235">
        <f t="shared" si="3"/>
        <v>0</v>
      </c>
      <c r="V24" s="236">
        <f t="shared" si="4"/>
        <v>0</v>
      </c>
      <c r="X24" s="237">
        <v>85</v>
      </c>
      <c r="Y24" s="238">
        <v>5.6516</v>
      </c>
      <c r="Z24" s="239">
        <v>85</v>
      </c>
      <c r="AA24" s="240">
        <v>5.9995</v>
      </c>
      <c r="AB24" s="241">
        <f t="shared" si="5"/>
        <v>0.027860000000000086</v>
      </c>
      <c r="AC24" s="242">
        <f t="shared" si="6"/>
        <v>0.02466000000000008</v>
      </c>
      <c r="AL24" s="249">
        <v>38575</v>
      </c>
      <c r="AM24" s="250">
        <v>0.7344212962962963</v>
      </c>
      <c r="AN24" s="251">
        <v>140</v>
      </c>
      <c r="AO24" s="251">
        <v>900</v>
      </c>
      <c r="AP24" s="251">
        <v>0</v>
      </c>
      <c r="AQ24" s="251">
        <v>0</v>
      </c>
      <c r="AR24" s="251">
        <v>900</v>
      </c>
      <c r="AS24" s="251">
        <v>-0.028</v>
      </c>
      <c r="AT24" s="251">
        <v>-0.008</v>
      </c>
    </row>
    <row r="25" spans="1:46" ht="12.75">
      <c r="A25" s="154">
        <v>15</v>
      </c>
      <c r="B25" s="155">
        <v>182</v>
      </c>
      <c r="C25" s="156">
        <v>188.9</v>
      </c>
      <c r="D25" s="43">
        <v>190.8</v>
      </c>
      <c r="E25" s="157">
        <v>198.7</v>
      </c>
      <c r="F25" s="156">
        <v>207.8</v>
      </c>
      <c r="G25" s="158">
        <v>198.9</v>
      </c>
      <c r="H25" s="159">
        <v>192.3</v>
      </c>
      <c r="I25" s="160">
        <v>190.8</v>
      </c>
      <c r="J25" s="161">
        <v>194.2</v>
      </c>
      <c r="K25" s="162">
        <v>202.2</v>
      </c>
      <c r="L25" s="160">
        <v>205.4</v>
      </c>
      <c r="M25" s="158">
        <v>204.3</v>
      </c>
      <c r="N25" s="293"/>
      <c r="O25" s="294"/>
      <c r="Q25" s="234">
        <v>150</v>
      </c>
      <c r="R25" s="116">
        <f t="shared" si="0"/>
        <v>0</v>
      </c>
      <c r="S25" s="116">
        <f t="shared" si="1"/>
        <v>0</v>
      </c>
      <c r="T25" s="116">
        <f t="shared" si="2"/>
        <v>0</v>
      </c>
      <c r="U25" s="235">
        <f t="shared" si="3"/>
        <v>0</v>
      </c>
      <c r="V25" s="236">
        <f t="shared" si="4"/>
        <v>0</v>
      </c>
      <c r="X25" s="237">
        <v>90</v>
      </c>
      <c r="Y25" s="238">
        <v>5.5123</v>
      </c>
      <c r="Z25" s="239">
        <v>90</v>
      </c>
      <c r="AA25" s="240">
        <v>5.8762</v>
      </c>
      <c r="AB25" s="241">
        <f t="shared" si="5"/>
        <v>0</v>
      </c>
      <c r="AC25" s="242">
        <f t="shared" si="6"/>
        <v>0</v>
      </c>
      <c r="AL25" s="249">
        <v>38575</v>
      </c>
      <c r="AM25" s="250">
        <v>0.7413773148148147</v>
      </c>
      <c r="AN25" s="251">
        <v>150</v>
      </c>
      <c r="AO25" s="251">
        <v>900</v>
      </c>
      <c r="AP25" s="251">
        <v>-0.002</v>
      </c>
      <c r="AQ25" s="251">
        <v>0.001</v>
      </c>
      <c r="AR25" s="251">
        <v>900</v>
      </c>
      <c r="AS25" s="251">
        <v>-0.04</v>
      </c>
      <c r="AT25" s="251">
        <v>-0.006</v>
      </c>
    </row>
    <row r="26" spans="1:46" ht="12.75">
      <c r="A26" s="154">
        <v>16</v>
      </c>
      <c r="B26" s="155">
        <v>193.5</v>
      </c>
      <c r="C26" s="156">
        <v>188.1</v>
      </c>
      <c r="D26" s="43">
        <v>194.1</v>
      </c>
      <c r="E26" s="157">
        <v>198.4</v>
      </c>
      <c r="F26" s="156">
        <v>205.5</v>
      </c>
      <c r="G26" s="158">
        <v>198.2</v>
      </c>
      <c r="H26" s="159">
        <v>190.5</v>
      </c>
      <c r="I26" s="160">
        <v>192.9</v>
      </c>
      <c r="J26" s="161">
        <v>194.3</v>
      </c>
      <c r="K26" s="162">
        <v>206.8</v>
      </c>
      <c r="L26" s="160">
        <v>204.3</v>
      </c>
      <c r="M26" s="158">
        <v>205.6</v>
      </c>
      <c r="N26" s="293"/>
      <c r="O26" s="294"/>
      <c r="Q26" s="234">
        <v>100</v>
      </c>
      <c r="R26" s="116">
        <f t="shared" si="0"/>
        <v>0</v>
      </c>
      <c r="S26" s="116">
        <f t="shared" si="1"/>
        <v>0</v>
      </c>
      <c r="T26" s="116">
        <f t="shared" si="2"/>
        <v>0</v>
      </c>
      <c r="U26" s="235">
        <f t="shared" si="3"/>
        <v>0</v>
      </c>
      <c r="V26" s="236">
        <f t="shared" si="4"/>
        <v>0</v>
      </c>
      <c r="X26" s="237">
        <v>95</v>
      </c>
      <c r="Y26" s="238">
        <v>5.5123</v>
      </c>
      <c r="Z26" s="239">
        <v>95</v>
      </c>
      <c r="AA26" s="240">
        <v>5.8762</v>
      </c>
      <c r="AB26" s="241">
        <f t="shared" si="5"/>
        <v>0.02853999999999992</v>
      </c>
      <c r="AC26" s="242">
        <f t="shared" si="6"/>
        <v>0.022240000000000038</v>
      </c>
      <c r="AL26" s="249">
        <v>38575</v>
      </c>
      <c r="AM26" s="250">
        <v>0.7483101851851851</v>
      </c>
      <c r="AN26" s="251">
        <v>160</v>
      </c>
      <c r="AO26" s="251">
        <v>900</v>
      </c>
      <c r="AP26" s="251">
        <v>-0.001</v>
      </c>
      <c r="AQ26" s="251">
        <v>-0.001</v>
      </c>
      <c r="AR26" s="251">
        <v>900</v>
      </c>
      <c r="AS26" s="251">
        <v>-0.017</v>
      </c>
      <c r="AT26" s="251">
        <v>0.027</v>
      </c>
    </row>
    <row r="27" spans="1:46" ht="12.75">
      <c r="A27" s="154">
        <v>17</v>
      </c>
      <c r="B27" s="155">
        <v>187.1</v>
      </c>
      <c r="C27" s="156">
        <v>191.7</v>
      </c>
      <c r="D27" s="43">
        <v>195.2</v>
      </c>
      <c r="E27" s="157">
        <v>199.5</v>
      </c>
      <c r="F27" s="156">
        <v>205.6</v>
      </c>
      <c r="G27" s="158">
        <v>199.2</v>
      </c>
      <c r="H27" s="159">
        <v>190.2</v>
      </c>
      <c r="I27" s="160">
        <v>194.3</v>
      </c>
      <c r="J27" s="161">
        <v>198.7</v>
      </c>
      <c r="K27" s="162">
        <v>207</v>
      </c>
      <c r="L27" s="160">
        <v>205.5</v>
      </c>
      <c r="M27" s="158">
        <v>202.7</v>
      </c>
      <c r="N27" s="293"/>
      <c r="O27" s="294"/>
      <c r="Q27" s="234">
        <v>50</v>
      </c>
      <c r="R27" s="116">
        <f t="shared" si="0"/>
        <v>0</v>
      </c>
      <c r="S27" s="116">
        <f t="shared" si="1"/>
        <v>0</v>
      </c>
      <c r="T27" s="116">
        <f t="shared" si="2"/>
        <v>0</v>
      </c>
      <c r="U27" s="235">
        <f t="shared" si="3"/>
        <v>0</v>
      </c>
      <c r="V27" s="236">
        <f t="shared" si="4"/>
        <v>0</v>
      </c>
      <c r="X27" s="237">
        <v>100</v>
      </c>
      <c r="Y27" s="238">
        <v>5.3696</v>
      </c>
      <c r="Z27" s="239">
        <v>100</v>
      </c>
      <c r="AA27" s="240">
        <v>5.765</v>
      </c>
      <c r="AB27" s="241">
        <f t="shared" si="5"/>
        <v>0</v>
      </c>
      <c r="AC27" s="242">
        <f t="shared" si="6"/>
        <v>0</v>
      </c>
      <c r="AL27" s="249">
        <v>38575</v>
      </c>
      <c r="AM27" s="250">
        <v>0.7552662037037038</v>
      </c>
      <c r="AN27" s="251">
        <v>170</v>
      </c>
      <c r="AO27" s="251">
        <v>900</v>
      </c>
      <c r="AP27" s="251">
        <v>-0.002</v>
      </c>
      <c r="AQ27" s="251">
        <v>-0.003</v>
      </c>
      <c r="AR27" s="251">
        <v>900</v>
      </c>
      <c r="AS27" s="251">
        <v>-0.018</v>
      </c>
      <c r="AT27" s="251">
        <v>0.007</v>
      </c>
    </row>
    <row r="28" spans="1:46" ht="13.5" thickBot="1">
      <c r="A28" s="154">
        <v>18</v>
      </c>
      <c r="B28" s="155">
        <v>191</v>
      </c>
      <c r="C28" s="156">
        <v>191.1</v>
      </c>
      <c r="D28" s="43">
        <v>199.4</v>
      </c>
      <c r="E28" s="157">
        <v>203.4</v>
      </c>
      <c r="F28" s="156">
        <v>207.9</v>
      </c>
      <c r="G28" s="158">
        <v>202</v>
      </c>
      <c r="H28" s="159">
        <v>195.8</v>
      </c>
      <c r="I28" s="160">
        <v>197.9</v>
      </c>
      <c r="J28" s="161">
        <v>193.9</v>
      </c>
      <c r="K28" s="162">
        <v>204.3</v>
      </c>
      <c r="L28" s="160">
        <v>205</v>
      </c>
      <c r="M28" s="158">
        <v>205.3</v>
      </c>
      <c r="N28" s="293"/>
      <c r="O28" s="294"/>
      <c r="Q28" s="252">
        <v>0</v>
      </c>
      <c r="R28" s="253">
        <f t="shared" si="0"/>
        <v>0</v>
      </c>
      <c r="S28" s="253">
        <f t="shared" si="1"/>
        <v>0</v>
      </c>
      <c r="T28" s="253">
        <f t="shared" si="2"/>
        <v>0</v>
      </c>
      <c r="U28" s="254">
        <f>FREQUENCY(F$10:F$73,$Q28:$Q29)</f>
        <v>0</v>
      </c>
      <c r="V28" s="255">
        <f t="shared" si="4"/>
        <v>0</v>
      </c>
      <c r="X28" s="237">
        <v>105</v>
      </c>
      <c r="Y28" s="238">
        <v>5.3696</v>
      </c>
      <c r="Z28" s="239">
        <v>105</v>
      </c>
      <c r="AA28" s="240">
        <v>5.765</v>
      </c>
      <c r="AB28" s="241">
        <f t="shared" si="5"/>
        <v>0.025640000000000107</v>
      </c>
      <c r="AC28" s="242">
        <f t="shared" si="6"/>
        <v>0.03243999999999989</v>
      </c>
      <c r="AL28" s="249">
        <v>38575</v>
      </c>
      <c r="AM28" s="250">
        <v>0.7622106481481481</v>
      </c>
      <c r="AN28" s="251">
        <v>180</v>
      </c>
      <c r="AO28" s="251">
        <v>900</v>
      </c>
      <c r="AP28" s="251">
        <v>-0.002</v>
      </c>
      <c r="AQ28" s="251">
        <v>0</v>
      </c>
      <c r="AR28" s="251">
        <v>900</v>
      </c>
      <c r="AS28" s="251">
        <v>-0.014</v>
      </c>
      <c r="AT28" s="251">
        <v>0.007</v>
      </c>
    </row>
    <row r="29" spans="1:46" ht="13.5" thickTop="1">
      <c r="A29" s="154">
        <v>19</v>
      </c>
      <c r="B29" s="155">
        <v>186.8</v>
      </c>
      <c r="C29" s="156">
        <v>189.2</v>
      </c>
      <c r="D29" s="43">
        <v>196.6</v>
      </c>
      <c r="E29" s="157">
        <v>198.2</v>
      </c>
      <c r="F29" s="156">
        <v>201.4</v>
      </c>
      <c r="G29" s="158">
        <v>195.9</v>
      </c>
      <c r="H29" s="159">
        <v>192.1</v>
      </c>
      <c r="I29" s="160">
        <v>193.6</v>
      </c>
      <c r="J29" s="161">
        <v>199.3</v>
      </c>
      <c r="K29" s="162">
        <v>203.3</v>
      </c>
      <c r="L29" s="160">
        <v>206.3</v>
      </c>
      <c r="M29" s="158">
        <v>209.1</v>
      </c>
      <c r="N29" s="293"/>
      <c r="O29" s="294"/>
      <c r="Q29" s="256"/>
      <c r="R29" s="256"/>
      <c r="S29" s="256"/>
      <c r="T29" s="256"/>
      <c r="U29" s="256"/>
      <c r="V29" s="256"/>
      <c r="X29" s="237">
        <v>110</v>
      </c>
      <c r="Y29" s="238">
        <v>5.2414</v>
      </c>
      <c r="Z29" s="239">
        <v>110</v>
      </c>
      <c r="AA29" s="240">
        <v>5.6028</v>
      </c>
      <c r="AB29" s="241">
        <f t="shared" si="5"/>
        <v>0</v>
      </c>
      <c r="AC29" s="242">
        <f t="shared" si="6"/>
        <v>0</v>
      </c>
      <c r="AL29" s="249">
        <v>38575</v>
      </c>
      <c r="AM29" s="250">
        <v>0.7691550925925926</v>
      </c>
      <c r="AN29" s="251">
        <v>190</v>
      </c>
      <c r="AO29" s="251">
        <v>900</v>
      </c>
      <c r="AP29" s="251">
        <v>0</v>
      </c>
      <c r="AQ29" s="251">
        <v>-0.002</v>
      </c>
      <c r="AR29" s="251">
        <v>900</v>
      </c>
      <c r="AS29" s="251">
        <v>-0.035</v>
      </c>
      <c r="AT29" s="251">
        <v>0.021</v>
      </c>
    </row>
    <row r="30" spans="1:46" ht="12.75">
      <c r="A30" s="154">
        <v>20</v>
      </c>
      <c r="B30" s="155">
        <v>190.4</v>
      </c>
      <c r="C30" s="156">
        <v>189.3</v>
      </c>
      <c r="D30" s="43">
        <v>194.6</v>
      </c>
      <c r="E30" s="157">
        <v>203.6</v>
      </c>
      <c r="F30" s="156">
        <v>206</v>
      </c>
      <c r="G30" s="158">
        <v>197.6</v>
      </c>
      <c r="H30" s="159">
        <v>186.1</v>
      </c>
      <c r="I30" s="160">
        <v>195.1</v>
      </c>
      <c r="J30" s="161">
        <v>199.9</v>
      </c>
      <c r="K30" s="162">
        <v>204.6</v>
      </c>
      <c r="L30" s="160">
        <v>206.6</v>
      </c>
      <c r="M30" s="158">
        <v>207.2</v>
      </c>
      <c r="N30" s="293"/>
      <c r="O30" s="294"/>
      <c r="Q30" s="256"/>
      <c r="R30" s="256"/>
      <c r="S30" s="256"/>
      <c r="T30" s="256"/>
      <c r="U30" s="256"/>
      <c r="V30" s="256"/>
      <c r="X30" s="237">
        <v>115</v>
      </c>
      <c r="Y30" s="238">
        <v>5.2414</v>
      </c>
      <c r="Z30" s="239">
        <v>115</v>
      </c>
      <c r="AA30" s="240">
        <v>5.6028</v>
      </c>
      <c r="AB30" s="241">
        <f t="shared" si="5"/>
        <v>0.022539999999999873</v>
      </c>
      <c r="AC30" s="242">
        <f t="shared" si="6"/>
        <v>0.019080000000000118</v>
      </c>
      <c r="AL30" s="249">
        <v>38575</v>
      </c>
      <c r="AM30" s="250">
        <v>0.776099537037037</v>
      </c>
      <c r="AN30" s="251">
        <v>200</v>
      </c>
      <c r="AO30" s="251">
        <v>900</v>
      </c>
      <c r="AP30" s="251">
        <v>-0.002</v>
      </c>
      <c r="AQ30" s="251">
        <v>-0.001</v>
      </c>
      <c r="AR30" s="251">
        <v>900</v>
      </c>
      <c r="AS30" s="251">
        <v>-0.011</v>
      </c>
      <c r="AT30" s="251">
        <v>0.024</v>
      </c>
    </row>
    <row r="31" spans="1:46" ht="12.75">
      <c r="A31" s="154">
        <v>21</v>
      </c>
      <c r="B31" s="155">
        <v>189.8</v>
      </c>
      <c r="C31" s="156">
        <v>191.2</v>
      </c>
      <c r="D31" s="43">
        <v>196.5</v>
      </c>
      <c r="E31" s="157">
        <v>202.5</v>
      </c>
      <c r="F31" s="156">
        <v>201.9</v>
      </c>
      <c r="G31" s="158">
        <v>200.8</v>
      </c>
      <c r="H31" s="159">
        <v>189.5</v>
      </c>
      <c r="I31" s="160">
        <v>190.4</v>
      </c>
      <c r="J31" s="161">
        <v>192.8</v>
      </c>
      <c r="K31" s="162">
        <v>204.6</v>
      </c>
      <c r="L31" s="160">
        <v>207.1</v>
      </c>
      <c r="M31" s="158">
        <v>205.1</v>
      </c>
      <c r="N31" s="293"/>
      <c r="O31" s="294"/>
      <c r="Q31" s="256"/>
      <c r="R31" s="256"/>
      <c r="S31" s="256"/>
      <c r="T31" s="256"/>
      <c r="U31" s="256"/>
      <c r="V31" s="256"/>
      <c r="X31" s="237">
        <v>120</v>
      </c>
      <c r="Y31" s="238">
        <v>5.1287</v>
      </c>
      <c r="Z31" s="239">
        <v>120</v>
      </c>
      <c r="AA31" s="240">
        <v>5.5074</v>
      </c>
      <c r="AB31" s="241">
        <f t="shared" si="5"/>
        <v>0</v>
      </c>
      <c r="AC31" s="242">
        <f t="shared" si="6"/>
        <v>0</v>
      </c>
      <c r="AL31" s="249">
        <v>38575</v>
      </c>
      <c r="AM31" s="250">
        <v>0.7830439814814815</v>
      </c>
      <c r="AN31" s="251">
        <v>210</v>
      </c>
      <c r="AO31" s="251">
        <v>900</v>
      </c>
      <c r="AP31" s="251">
        <v>-0.003</v>
      </c>
      <c r="AQ31" s="251">
        <v>0</v>
      </c>
      <c r="AR31" s="251">
        <v>900</v>
      </c>
      <c r="AS31" s="251">
        <v>-0.017</v>
      </c>
      <c r="AT31" s="251">
        <v>-0.015</v>
      </c>
    </row>
    <row r="32" spans="1:46" ht="12.75">
      <c r="A32" s="154">
        <v>22</v>
      </c>
      <c r="B32" s="155">
        <v>190.4</v>
      </c>
      <c r="C32" s="156">
        <v>192.5</v>
      </c>
      <c r="D32" s="43">
        <v>205</v>
      </c>
      <c r="E32" s="157">
        <v>199.8</v>
      </c>
      <c r="F32" s="156">
        <v>205.6</v>
      </c>
      <c r="G32" s="158">
        <v>201.4</v>
      </c>
      <c r="H32" s="159">
        <v>192.4</v>
      </c>
      <c r="I32" s="160">
        <v>195.2</v>
      </c>
      <c r="J32" s="161">
        <v>195.2</v>
      </c>
      <c r="K32" s="162">
        <v>204.8</v>
      </c>
      <c r="L32" s="160">
        <v>207.7</v>
      </c>
      <c r="M32" s="158">
        <v>203</v>
      </c>
      <c r="N32" s="293"/>
      <c r="O32" s="294"/>
      <c r="Q32" s="256"/>
      <c r="R32" s="256"/>
      <c r="S32" s="256"/>
      <c r="T32" s="256"/>
      <c r="U32" s="256"/>
      <c r="V32" s="256"/>
      <c r="X32" s="237">
        <v>125</v>
      </c>
      <c r="Y32" s="238">
        <v>5.1287</v>
      </c>
      <c r="Z32" s="239">
        <v>125</v>
      </c>
      <c r="AA32" s="240">
        <v>5.5074</v>
      </c>
      <c r="AB32" s="241">
        <f t="shared" si="5"/>
        <v>0.023980000000000067</v>
      </c>
      <c r="AC32" s="242">
        <f t="shared" si="6"/>
        <v>0.01941999999999986</v>
      </c>
      <c r="AE32" s="257"/>
      <c r="AL32" s="249">
        <v>38575</v>
      </c>
      <c r="AM32" s="250">
        <v>0.7899884259259259</v>
      </c>
      <c r="AN32" s="251">
        <v>220</v>
      </c>
      <c r="AO32" s="251">
        <v>900</v>
      </c>
      <c r="AP32" s="251">
        <v>-0.002</v>
      </c>
      <c r="AQ32" s="251">
        <v>-0.002</v>
      </c>
      <c r="AR32" s="251">
        <v>900</v>
      </c>
      <c r="AS32" s="251">
        <v>0.026</v>
      </c>
      <c r="AT32" s="251">
        <v>0.009</v>
      </c>
    </row>
    <row r="33" spans="1:46" ht="12.75">
      <c r="A33" s="154">
        <v>23</v>
      </c>
      <c r="B33" s="155">
        <v>188.8</v>
      </c>
      <c r="C33" s="156">
        <v>186.4</v>
      </c>
      <c r="D33" s="43">
        <v>193.8</v>
      </c>
      <c r="E33" s="157">
        <v>202.1</v>
      </c>
      <c r="F33" s="156">
        <v>205.5</v>
      </c>
      <c r="G33" s="158">
        <v>205.1</v>
      </c>
      <c r="H33" s="159">
        <v>187.7</v>
      </c>
      <c r="I33" s="160">
        <v>192.9</v>
      </c>
      <c r="J33" s="161">
        <v>192.2</v>
      </c>
      <c r="K33" s="162">
        <v>203.9</v>
      </c>
      <c r="L33" s="160">
        <v>208</v>
      </c>
      <c r="M33" s="158">
        <v>208.4</v>
      </c>
      <c r="N33" s="293"/>
      <c r="O33" s="294"/>
      <c r="Q33" s="256"/>
      <c r="R33" s="256"/>
      <c r="S33" s="256"/>
      <c r="T33" s="256"/>
      <c r="U33" s="256"/>
      <c r="V33" s="256"/>
      <c r="X33" s="237">
        <v>130</v>
      </c>
      <c r="Y33" s="238">
        <v>5.0088</v>
      </c>
      <c r="Z33" s="239">
        <v>130</v>
      </c>
      <c r="AA33" s="240">
        <v>5.4103</v>
      </c>
      <c r="AB33" s="241">
        <f t="shared" si="5"/>
        <v>0</v>
      </c>
      <c r="AC33" s="242">
        <f t="shared" si="6"/>
        <v>0</v>
      </c>
      <c r="AL33" s="249">
        <v>38575</v>
      </c>
      <c r="AM33" s="250">
        <v>0.7969328703703704</v>
      </c>
      <c r="AN33" s="251">
        <v>230</v>
      </c>
      <c r="AO33" s="251">
        <v>900</v>
      </c>
      <c r="AP33" s="251">
        <v>-0.001</v>
      </c>
      <c r="AQ33" s="251">
        <v>0.001</v>
      </c>
      <c r="AR33" s="251">
        <v>900</v>
      </c>
      <c r="AS33" s="251">
        <v>-0.01</v>
      </c>
      <c r="AT33" s="251">
        <v>-0.006</v>
      </c>
    </row>
    <row r="34" spans="1:46" ht="12.75">
      <c r="A34" s="154">
        <v>24</v>
      </c>
      <c r="B34" s="155">
        <v>185.9</v>
      </c>
      <c r="C34" s="156">
        <v>192.7</v>
      </c>
      <c r="D34" s="43">
        <v>192.3</v>
      </c>
      <c r="E34" s="157">
        <v>201.3</v>
      </c>
      <c r="F34" s="156">
        <v>209.5</v>
      </c>
      <c r="G34" s="158">
        <v>201.4</v>
      </c>
      <c r="H34" s="159">
        <v>192.1</v>
      </c>
      <c r="I34" s="160">
        <v>191.8</v>
      </c>
      <c r="J34" s="161">
        <v>194.9</v>
      </c>
      <c r="K34" s="162">
        <v>198.9</v>
      </c>
      <c r="L34" s="160">
        <v>208.1</v>
      </c>
      <c r="M34" s="158">
        <v>203.6</v>
      </c>
      <c r="N34" s="293"/>
      <c r="O34" s="294"/>
      <c r="Q34" s="256"/>
      <c r="R34" s="256"/>
      <c r="S34" s="256"/>
      <c r="T34" s="256"/>
      <c r="U34" s="256"/>
      <c r="V34" s="256"/>
      <c r="X34" s="237">
        <v>135</v>
      </c>
      <c r="Y34" s="238">
        <v>5.0088</v>
      </c>
      <c r="Z34" s="239">
        <v>135</v>
      </c>
      <c r="AA34" s="240">
        <v>5.4103</v>
      </c>
      <c r="AB34" s="241">
        <f t="shared" si="5"/>
        <v>0.02507999999999999</v>
      </c>
      <c r="AC34" s="242">
        <f t="shared" si="6"/>
        <v>0.02507999999999999</v>
      </c>
      <c r="AL34" s="249">
        <v>38575</v>
      </c>
      <c r="AM34" s="250">
        <v>0.8038773148148147</v>
      </c>
      <c r="AN34" s="251">
        <v>240</v>
      </c>
      <c r="AO34" s="251">
        <v>900</v>
      </c>
      <c r="AP34" s="251">
        <v>-0.001</v>
      </c>
      <c r="AQ34" s="251">
        <v>-0.002</v>
      </c>
      <c r="AR34" s="251">
        <v>900</v>
      </c>
      <c r="AS34" s="251">
        <v>0.013</v>
      </c>
      <c r="AT34" s="251">
        <v>-0.018</v>
      </c>
    </row>
    <row r="35" spans="1:46" ht="12.75">
      <c r="A35" s="154">
        <v>25</v>
      </c>
      <c r="B35" s="155">
        <v>188.7</v>
      </c>
      <c r="C35" s="156">
        <v>193.3</v>
      </c>
      <c r="D35" s="43">
        <v>199.4</v>
      </c>
      <c r="E35" s="157">
        <v>202.8</v>
      </c>
      <c r="F35" s="156">
        <v>206.7</v>
      </c>
      <c r="G35" s="158">
        <v>198.2</v>
      </c>
      <c r="H35" s="159">
        <v>191.9</v>
      </c>
      <c r="I35" s="160">
        <v>197.2</v>
      </c>
      <c r="J35" s="161">
        <v>196.6</v>
      </c>
      <c r="K35" s="162">
        <v>210.1</v>
      </c>
      <c r="L35" s="160">
        <v>208.2</v>
      </c>
      <c r="M35" s="158">
        <v>201.9</v>
      </c>
      <c r="N35" s="293"/>
      <c r="O35" s="294"/>
      <c r="Q35" s="256"/>
      <c r="R35" s="256"/>
      <c r="S35" s="256"/>
      <c r="T35" s="256"/>
      <c r="U35" s="256"/>
      <c r="V35" s="256"/>
      <c r="X35" s="237">
        <v>140</v>
      </c>
      <c r="Y35" s="238">
        <v>4.8834</v>
      </c>
      <c r="Z35" s="239">
        <v>140</v>
      </c>
      <c r="AA35" s="240">
        <v>5.2849</v>
      </c>
      <c r="AB35" s="241">
        <f t="shared" si="5"/>
        <v>0</v>
      </c>
      <c r="AC35" s="242">
        <f t="shared" si="6"/>
        <v>0</v>
      </c>
      <c r="AL35" s="249">
        <v>38575</v>
      </c>
      <c r="AM35" s="250">
        <v>0.8108217592592593</v>
      </c>
      <c r="AN35" s="251">
        <v>250</v>
      </c>
      <c r="AO35" s="251">
        <v>900</v>
      </c>
      <c r="AP35" s="251">
        <v>-0.001</v>
      </c>
      <c r="AQ35" s="251">
        <v>-0.001</v>
      </c>
      <c r="AR35" s="251">
        <v>900</v>
      </c>
      <c r="AS35" s="251">
        <v>-0.027</v>
      </c>
      <c r="AT35" s="251">
        <v>0.009</v>
      </c>
    </row>
    <row r="36" spans="1:46" ht="12.75">
      <c r="A36" s="154">
        <v>26</v>
      </c>
      <c r="B36" s="155">
        <v>190.8</v>
      </c>
      <c r="C36" s="156">
        <v>189.3</v>
      </c>
      <c r="D36" s="43">
        <v>193</v>
      </c>
      <c r="E36" s="157">
        <v>200.9</v>
      </c>
      <c r="F36" s="156">
        <v>205.3</v>
      </c>
      <c r="G36" s="158">
        <v>203.8</v>
      </c>
      <c r="H36" s="159">
        <v>193.2</v>
      </c>
      <c r="I36" s="160">
        <v>190.7</v>
      </c>
      <c r="J36" s="161">
        <v>196.7</v>
      </c>
      <c r="K36" s="162">
        <v>205.7</v>
      </c>
      <c r="L36" s="160">
        <v>210.4</v>
      </c>
      <c r="M36" s="158">
        <v>204.8</v>
      </c>
      <c r="N36" s="293"/>
      <c r="O36" s="294"/>
      <c r="Q36" s="256"/>
      <c r="R36" s="256"/>
      <c r="S36" s="256"/>
      <c r="T36" s="256"/>
      <c r="U36" s="256"/>
      <c r="V36" s="256"/>
      <c r="X36" s="237">
        <v>145</v>
      </c>
      <c r="Y36" s="238">
        <v>4.8834</v>
      </c>
      <c r="Z36" s="239">
        <v>145</v>
      </c>
      <c r="AA36" s="240">
        <v>5.2849</v>
      </c>
      <c r="AB36" s="241">
        <f t="shared" si="5"/>
        <v>0.021599999999999932</v>
      </c>
      <c r="AC36" s="242">
        <f t="shared" si="6"/>
        <v>0.021520000000000115</v>
      </c>
      <c r="AL36" s="249">
        <v>38575</v>
      </c>
      <c r="AM36" s="250">
        <v>0.8177662037037038</v>
      </c>
      <c r="AN36" s="251">
        <v>260</v>
      </c>
      <c r="AO36" s="251">
        <v>900</v>
      </c>
      <c r="AP36" s="251">
        <v>-0.002</v>
      </c>
      <c r="AQ36" s="251">
        <v>-0.002</v>
      </c>
      <c r="AR36" s="251">
        <v>900</v>
      </c>
      <c r="AS36" s="251">
        <v>0</v>
      </c>
      <c r="AT36" s="251">
        <v>-0.015</v>
      </c>
    </row>
    <row r="37" spans="1:46" ht="12.75">
      <c r="A37" s="154">
        <v>27</v>
      </c>
      <c r="B37" s="155">
        <v>196</v>
      </c>
      <c r="C37" s="156">
        <v>189.8</v>
      </c>
      <c r="D37" s="43">
        <v>201.3</v>
      </c>
      <c r="E37" s="157">
        <v>204.3</v>
      </c>
      <c r="F37" s="156">
        <v>208.4</v>
      </c>
      <c r="G37" s="158">
        <v>201.5</v>
      </c>
      <c r="H37" s="159">
        <v>193</v>
      </c>
      <c r="I37" s="160">
        <v>190.6</v>
      </c>
      <c r="J37" s="161">
        <v>199.5</v>
      </c>
      <c r="K37" s="162">
        <v>204.2</v>
      </c>
      <c r="L37" s="160">
        <v>213.7</v>
      </c>
      <c r="M37" s="158">
        <v>206.7</v>
      </c>
      <c r="N37" s="293"/>
      <c r="O37" s="294"/>
      <c r="Q37" s="256"/>
      <c r="R37" s="256"/>
      <c r="S37" s="256"/>
      <c r="T37" s="256"/>
      <c r="U37" s="256"/>
      <c r="V37" s="256"/>
      <c r="X37" s="237">
        <v>150</v>
      </c>
      <c r="Y37" s="238">
        <v>4.7754</v>
      </c>
      <c r="Z37" s="239">
        <v>150</v>
      </c>
      <c r="AA37" s="240">
        <v>5.1773</v>
      </c>
      <c r="AB37" s="241">
        <f t="shared" si="5"/>
        <v>0</v>
      </c>
      <c r="AC37" s="242">
        <f t="shared" si="6"/>
        <v>0</v>
      </c>
      <c r="AL37" s="249">
        <v>38575</v>
      </c>
      <c r="AM37" s="250">
        <v>0.8247106481481481</v>
      </c>
      <c r="AN37" s="251">
        <v>270</v>
      </c>
      <c r="AO37" s="251">
        <v>900</v>
      </c>
      <c r="AP37" s="251">
        <v>0</v>
      </c>
      <c r="AQ37" s="251">
        <v>-0.001</v>
      </c>
      <c r="AR37" s="251">
        <v>900</v>
      </c>
      <c r="AS37" s="251">
        <v>0.009</v>
      </c>
      <c r="AT37" s="251">
        <v>-0.019</v>
      </c>
    </row>
    <row r="38" spans="1:46" ht="12.75">
      <c r="A38" s="154">
        <v>28</v>
      </c>
      <c r="B38" s="155">
        <v>189.1</v>
      </c>
      <c r="C38" s="156">
        <v>196.1</v>
      </c>
      <c r="D38" s="43">
        <v>200.1</v>
      </c>
      <c r="E38" s="157">
        <v>197.7</v>
      </c>
      <c r="F38" s="156">
        <v>205.1</v>
      </c>
      <c r="G38" s="158">
        <v>198.5</v>
      </c>
      <c r="H38" s="159">
        <v>188.3</v>
      </c>
      <c r="I38" s="160">
        <v>189.5</v>
      </c>
      <c r="J38" s="161">
        <v>196</v>
      </c>
      <c r="K38" s="162">
        <v>204.8</v>
      </c>
      <c r="L38" s="160">
        <v>207.3</v>
      </c>
      <c r="M38" s="158">
        <v>209.3</v>
      </c>
      <c r="N38" s="293"/>
      <c r="O38" s="294"/>
      <c r="Q38" s="256"/>
      <c r="R38" s="256"/>
      <c r="S38" s="256"/>
      <c r="T38" s="256"/>
      <c r="U38" s="256"/>
      <c r="V38" s="256"/>
      <c r="X38" s="237">
        <v>155</v>
      </c>
      <c r="Y38" s="258">
        <v>4.7754</v>
      </c>
      <c r="Z38" s="239">
        <v>155</v>
      </c>
      <c r="AA38" s="240">
        <v>5.1773</v>
      </c>
      <c r="AB38" s="241">
        <f t="shared" si="5"/>
        <v>0.025040000000000083</v>
      </c>
      <c r="AC38" s="242">
        <f t="shared" si="6"/>
        <v>0.018979999999999997</v>
      </c>
      <c r="AL38" s="249">
        <v>38575</v>
      </c>
      <c r="AM38" s="250">
        <v>0.8317013888888889</v>
      </c>
      <c r="AN38" s="251">
        <v>280</v>
      </c>
      <c r="AO38" s="251">
        <v>1200</v>
      </c>
      <c r="AP38" s="251">
        <v>-0.002</v>
      </c>
      <c r="AQ38" s="251">
        <v>-0.004</v>
      </c>
      <c r="AR38" s="251">
        <v>1200</v>
      </c>
      <c r="AS38" s="251">
        <v>0.029</v>
      </c>
      <c r="AT38" s="251">
        <v>-0.013</v>
      </c>
    </row>
    <row r="39" spans="1:46" ht="12.75">
      <c r="A39" s="154">
        <v>29</v>
      </c>
      <c r="B39" s="155">
        <v>193.7</v>
      </c>
      <c r="C39" s="156">
        <v>189.9</v>
      </c>
      <c r="D39" s="43">
        <v>201.9</v>
      </c>
      <c r="E39" s="157">
        <v>203.1</v>
      </c>
      <c r="F39" s="156">
        <v>207.9</v>
      </c>
      <c r="G39" s="158">
        <v>203.8</v>
      </c>
      <c r="H39" s="159">
        <v>188.8</v>
      </c>
      <c r="I39" s="160">
        <v>191.7</v>
      </c>
      <c r="J39" s="161">
        <v>196.5</v>
      </c>
      <c r="K39" s="162">
        <v>204.5</v>
      </c>
      <c r="L39" s="160">
        <v>209.1</v>
      </c>
      <c r="M39" s="158">
        <v>209.4</v>
      </c>
      <c r="N39" s="293"/>
      <c r="O39" s="294"/>
      <c r="Q39" s="256"/>
      <c r="R39" s="256"/>
      <c r="S39" s="256"/>
      <c r="T39" s="256"/>
      <c r="U39" s="256"/>
      <c r="V39" s="256"/>
      <c r="X39" s="237">
        <v>160</v>
      </c>
      <c r="Y39" s="258">
        <v>4.6502</v>
      </c>
      <c r="Z39" s="239">
        <v>160</v>
      </c>
      <c r="AA39" s="240">
        <v>5.0824</v>
      </c>
      <c r="AB39" s="241">
        <f t="shared" si="5"/>
        <v>0</v>
      </c>
      <c r="AC39" s="242">
        <f t="shared" si="6"/>
        <v>0</v>
      </c>
      <c r="AL39" s="249">
        <v>38575</v>
      </c>
      <c r="AM39" s="250">
        <v>0.8386458333333334</v>
      </c>
      <c r="AN39" s="251">
        <v>290</v>
      </c>
      <c r="AO39" s="251">
        <v>1200</v>
      </c>
      <c r="AP39" s="251">
        <v>0</v>
      </c>
      <c r="AQ39" s="251">
        <v>-0.004</v>
      </c>
      <c r="AR39" s="251">
        <v>1200</v>
      </c>
      <c r="AS39" s="251">
        <v>0</v>
      </c>
      <c r="AT39" s="251">
        <v>-0.01</v>
      </c>
    </row>
    <row r="40" spans="1:46" ht="12.75">
      <c r="A40" s="154">
        <v>30</v>
      </c>
      <c r="B40" s="155">
        <v>189.1</v>
      </c>
      <c r="C40" s="156">
        <v>188.5</v>
      </c>
      <c r="D40" s="43">
        <v>200.1</v>
      </c>
      <c r="E40" s="157">
        <v>200.6</v>
      </c>
      <c r="F40" s="156">
        <v>206</v>
      </c>
      <c r="G40" s="158">
        <v>201.8</v>
      </c>
      <c r="H40" s="159">
        <v>192.7</v>
      </c>
      <c r="I40" s="160">
        <v>188</v>
      </c>
      <c r="J40" s="161">
        <v>194</v>
      </c>
      <c r="K40" s="162">
        <v>204.8</v>
      </c>
      <c r="L40" s="160">
        <v>206.9</v>
      </c>
      <c r="M40" s="158">
        <v>210.3</v>
      </c>
      <c r="N40" s="293"/>
      <c r="O40" s="294"/>
      <c r="Q40" s="256"/>
      <c r="R40" s="256"/>
      <c r="S40" s="256"/>
      <c r="T40" s="256"/>
      <c r="U40" s="256"/>
      <c r="V40" s="256"/>
      <c r="X40" s="237">
        <v>165</v>
      </c>
      <c r="Y40" s="258">
        <v>4.6502</v>
      </c>
      <c r="Z40" s="239">
        <v>165</v>
      </c>
      <c r="AA40" s="240">
        <v>5.0824</v>
      </c>
      <c r="AB40" s="241">
        <f t="shared" si="5"/>
        <v>0.020480000000000054</v>
      </c>
      <c r="AC40" s="242">
        <f t="shared" si="6"/>
        <v>0.021219999999999926</v>
      </c>
      <c r="AL40" s="249">
        <v>38575</v>
      </c>
      <c r="AM40" s="250">
        <v>0.8455902777777777</v>
      </c>
      <c r="AN40" s="251">
        <v>300</v>
      </c>
      <c r="AO40" s="251">
        <v>1200</v>
      </c>
      <c r="AP40" s="251">
        <v>-0.002</v>
      </c>
      <c r="AQ40" s="251">
        <v>-0.004</v>
      </c>
      <c r="AR40" s="251">
        <v>1200</v>
      </c>
      <c r="AS40" s="251">
        <v>-0.001</v>
      </c>
      <c r="AT40" s="251">
        <v>0.002</v>
      </c>
    </row>
    <row r="41" spans="1:46" ht="12.75">
      <c r="A41" s="154">
        <v>31</v>
      </c>
      <c r="B41" s="155">
        <v>185.9</v>
      </c>
      <c r="C41" s="156">
        <v>189.6</v>
      </c>
      <c r="D41" s="43">
        <v>193.5</v>
      </c>
      <c r="E41" s="157">
        <v>202.4</v>
      </c>
      <c r="F41" s="156">
        <v>208.3</v>
      </c>
      <c r="G41" s="158">
        <v>200.5</v>
      </c>
      <c r="H41" s="159">
        <v>191.5</v>
      </c>
      <c r="I41" s="160">
        <v>189.4</v>
      </c>
      <c r="J41" s="161">
        <v>196.2</v>
      </c>
      <c r="K41" s="162">
        <v>206.6</v>
      </c>
      <c r="L41" s="160">
        <v>207.1</v>
      </c>
      <c r="M41" s="158">
        <v>205.7</v>
      </c>
      <c r="N41" s="293"/>
      <c r="O41" s="294"/>
      <c r="Q41" s="256"/>
      <c r="R41" s="256"/>
      <c r="S41" s="256"/>
      <c r="T41" s="256"/>
      <c r="U41" s="256"/>
      <c r="V41" s="256"/>
      <c r="X41" s="237">
        <v>170</v>
      </c>
      <c r="Y41" s="258">
        <v>4.5478</v>
      </c>
      <c r="Z41" s="239">
        <v>170</v>
      </c>
      <c r="AA41" s="240">
        <v>4.9763</v>
      </c>
      <c r="AB41" s="241">
        <f t="shared" si="5"/>
        <v>0</v>
      </c>
      <c r="AC41" s="242">
        <f t="shared" si="6"/>
        <v>0</v>
      </c>
      <c r="AL41" s="249">
        <v>38575</v>
      </c>
      <c r="AM41" s="250">
        <v>0.8525347222222223</v>
      </c>
      <c r="AN41" s="251">
        <v>310</v>
      </c>
      <c r="AO41" s="251">
        <v>1200</v>
      </c>
      <c r="AP41" s="251">
        <v>-0.001</v>
      </c>
      <c r="AQ41" s="251">
        <v>-0.004</v>
      </c>
      <c r="AR41" s="251">
        <v>1200</v>
      </c>
      <c r="AS41" s="251">
        <v>0.007</v>
      </c>
      <c r="AT41" s="251">
        <v>0.012</v>
      </c>
    </row>
    <row r="42" spans="1:46" ht="12.75">
      <c r="A42" s="154">
        <v>32</v>
      </c>
      <c r="B42" s="155">
        <v>193.9</v>
      </c>
      <c r="C42" s="156">
        <v>200.4</v>
      </c>
      <c r="D42" s="43">
        <v>208.1</v>
      </c>
      <c r="E42" s="157">
        <v>206.9</v>
      </c>
      <c r="F42" s="156">
        <v>204.9</v>
      </c>
      <c r="G42" s="158">
        <v>206.3</v>
      </c>
      <c r="H42" s="159">
        <v>194.3</v>
      </c>
      <c r="I42" s="160">
        <v>193.7</v>
      </c>
      <c r="J42" s="161">
        <v>200.3</v>
      </c>
      <c r="K42" s="162">
        <v>208.4</v>
      </c>
      <c r="L42" s="160">
        <v>209.1</v>
      </c>
      <c r="M42" s="158">
        <v>211.7</v>
      </c>
      <c r="N42" s="293"/>
      <c r="O42" s="294"/>
      <c r="Q42" s="256"/>
      <c r="R42" s="256"/>
      <c r="S42" s="256"/>
      <c r="T42" s="256"/>
      <c r="U42" s="256"/>
      <c r="V42" s="256"/>
      <c r="X42" s="237">
        <v>175</v>
      </c>
      <c r="Y42" s="258">
        <v>4.5478</v>
      </c>
      <c r="Z42" s="239">
        <v>175</v>
      </c>
      <c r="AA42" s="240">
        <v>4.9763</v>
      </c>
      <c r="AB42" s="241">
        <f t="shared" si="5"/>
        <v>0.026679999999999992</v>
      </c>
      <c r="AC42" s="242">
        <f t="shared" si="6"/>
        <v>0.015339999999999954</v>
      </c>
      <c r="AL42" s="249">
        <v>38575</v>
      </c>
      <c r="AM42" s="250">
        <v>0.8594791666666667</v>
      </c>
      <c r="AN42" s="251">
        <v>320</v>
      </c>
      <c r="AO42" s="251">
        <v>1200</v>
      </c>
      <c r="AP42" s="251">
        <v>0</v>
      </c>
      <c r="AQ42" s="251">
        <v>-0.003</v>
      </c>
      <c r="AR42" s="251">
        <v>1200</v>
      </c>
      <c r="AS42" s="251">
        <v>0.025</v>
      </c>
      <c r="AT42" s="251">
        <v>0.014</v>
      </c>
    </row>
    <row r="43" spans="1:46" ht="12.75">
      <c r="A43" s="154">
        <v>33</v>
      </c>
      <c r="B43" s="155">
        <v>195.7</v>
      </c>
      <c r="C43" s="156">
        <v>192.8</v>
      </c>
      <c r="D43" s="43">
        <v>200.3</v>
      </c>
      <c r="E43" s="157">
        <v>208.1</v>
      </c>
      <c r="F43" s="156">
        <v>210.1</v>
      </c>
      <c r="G43" s="158">
        <v>215.8</v>
      </c>
      <c r="H43" s="159">
        <v>196.6</v>
      </c>
      <c r="I43" s="160">
        <v>195.4</v>
      </c>
      <c r="J43" s="161">
        <v>195.5</v>
      </c>
      <c r="K43" s="162">
        <v>210.5</v>
      </c>
      <c r="L43" s="160">
        <v>209.3</v>
      </c>
      <c r="M43" s="158">
        <v>215.6</v>
      </c>
      <c r="N43" s="293"/>
      <c r="O43" s="294"/>
      <c r="Q43" s="256"/>
      <c r="R43" s="256"/>
      <c r="S43" s="256"/>
      <c r="T43" s="256"/>
      <c r="U43" s="256"/>
      <c r="V43" s="256"/>
      <c r="X43" s="237">
        <v>180</v>
      </c>
      <c r="Y43" s="258">
        <v>4.4144</v>
      </c>
      <c r="Z43" s="239">
        <v>180</v>
      </c>
      <c r="AA43" s="240">
        <v>4.8996</v>
      </c>
      <c r="AB43" s="241">
        <f t="shared" si="5"/>
        <v>0</v>
      </c>
      <c r="AC43" s="242">
        <f t="shared" si="6"/>
        <v>0</v>
      </c>
      <c r="AL43" s="249">
        <v>38575</v>
      </c>
      <c r="AM43" s="250">
        <v>0.8664236111111111</v>
      </c>
      <c r="AN43" s="251">
        <v>330</v>
      </c>
      <c r="AO43" s="251">
        <v>1200</v>
      </c>
      <c r="AP43" s="251">
        <v>-0.001</v>
      </c>
      <c r="AQ43" s="251">
        <v>-0.001</v>
      </c>
      <c r="AR43" s="251">
        <v>1200</v>
      </c>
      <c r="AS43" s="251">
        <v>0</v>
      </c>
      <c r="AT43" s="251">
        <v>0.015</v>
      </c>
    </row>
    <row r="44" spans="1:46" ht="12.75">
      <c r="A44" s="154">
        <v>34</v>
      </c>
      <c r="B44" s="155">
        <v>200.7</v>
      </c>
      <c r="C44" s="163">
        <v>196.2</v>
      </c>
      <c r="D44" s="71">
        <v>205.1</v>
      </c>
      <c r="E44" s="164">
        <v>205.6</v>
      </c>
      <c r="F44" s="163">
        <v>206.9</v>
      </c>
      <c r="G44" s="165">
        <v>209.8</v>
      </c>
      <c r="H44" s="159">
        <v>196.2</v>
      </c>
      <c r="I44" s="160">
        <v>196.2</v>
      </c>
      <c r="J44" s="161">
        <v>203.4</v>
      </c>
      <c r="K44" s="162">
        <v>210.5</v>
      </c>
      <c r="L44" s="160">
        <v>215.9</v>
      </c>
      <c r="M44" s="158">
        <v>214.7</v>
      </c>
      <c r="N44" s="293"/>
      <c r="O44" s="294"/>
      <c r="Q44" s="256"/>
      <c r="R44" s="256"/>
      <c r="S44" s="256"/>
      <c r="T44" s="256"/>
      <c r="U44" s="256"/>
      <c r="V44" s="256"/>
      <c r="X44" s="237">
        <v>185</v>
      </c>
      <c r="Y44" s="258">
        <v>4.4144</v>
      </c>
      <c r="Z44" s="239">
        <v>185</v>
      </c>
      <c r="AA44" s="240">
        <v>4.8996</v>
      </c>
      <c r="AB44" s="241">
        <f t="shared" si="5"/>
        <v>0.017499999999999894</v>
      </c>
      <c r="AC44" s="242">
        <f t="shared" si="6"/>
        <v>0.036680000000000136</v>
      </c>
      <c r="AL44" s="249">
        <v>38575</v>
      </c>
      <c r="AM44" s="250">
        <v>0.8733680555555555</v>
      </c>
      <c r="AN44" s="251">
        <v>340</v>
      </c>
      <c r="AO44" s="251">
        <v>1200</v>
      </c>
      <c r="AP44" s="251">
        <v>-0.001</v>
      </c>
      <c r="AQ44" s="251">
        <v>-0.001</v>
      </c>
      <c r="AR44" s="251">
        <v>1200</v>
      </c>
      <c r="AS44" s="251">
        <v>0.012</v>
      </c>
      <c r="AT44" s="251">
        <v>0.013</v>
      </c>
    </row>
    <row r="45" spans="1:46" ht="12.75">
      <c r="A45" s="154">
        <v>35</v>
      </c>
      <c r="B45" s="155">
        <v>195.2</v>
      </c>
      <c r="C45" s="156">
        <v>193.4</v>
      </c>
      <c r="D45" s="43">
        <v>204.3</v>
      </c>
      <c r="E45" s="157">
        <v>209.1</v>
      </c>
      <c r="F45" s="156">
        <v>208</v>
      </c>
      <c r="G45" s="158">
        <v>214</v>
      </c>
      <c r="H45" s="159">
        <v>196.8</v>
      </c>
      <c r="I45" s="160">
        <v>196.7</v>
      </c>
      <c r="J45" s="161">
        <v>197.2</v>
      </c>
      <c r="K45" s="162">
        <v>207.9</v>
      </c>
      <c r="L45" s="160">
        <v>214.4</v>
      </c>
      <c r="M45" s="158">
        <v>210</v>
      </c>
      <c r="N45" s="293"/>
      <c r="O45" s="294"/>
      <c r="Q45" s="256"/>
      <c r="R45" s="256"/>
      <c r="S45" s="256"/>
      <c r="T45" s="256"/>
      <c r="U45" s="256"/>
      <c r="V45" s="256"/>
      <c r="X45" s="237">
        <v>190</v>
      </c>
      <c r="Y45" s="258">
        <v>4.3269</v>
      </c>
      <c r="Z45" s="239">
        <v>190</v>
      </c>
      <c r="AA45" s="240">
        <v>4.7162</v>
      </c>
      <c r="AB45" s="241">
        <f t="shared" si="5"/>
        <v>0</v>
      </c>
      <c r="AC45" s="242">
        <f t="shared" si="6"/>
        <v>0</v>
      </c>
      <c r="AL45" s="249">
        <v>38575</v>
      </c>
      <c r="AM45" s="250">
        <v>0.8803125</v>
      </c>
      <c r="AN45" s="251">
        <v>350</v>
      </c>
      <c r="AO45" s="251">
        <v>1200</v>
      </c>
      <c r="AP45" s="251">
        <v>-0.001</v>
      </c>
      <c r="AQ45" s="251">
        <v>-0.003</v>
      </c>
      <c r="AR45" s="251">
        <v>1200</v>
      </c>
      <c r="AS45" s="251">
        <v>-0.003</v>
      </c>
      <c r="AT45" s="251">
        <v>0.002</v>
      </c>
    </row>
    <row r="46" spans="1:46" ht="12.75">
      <c r="A46" s="154">
        <v>36</v>
      </c>
      <c r="B46" s="155">
        <v>199.2</v>
      </c>
      <c r="C46" s="156">
        <v>197</v>
      </c>
      <c r="D46" s="43">
        <v>206.2</v>
      </c>
      <c r="E46" s="157">
        <v>210.4</v>
      </c>
      <c r="F46" s="156">
        <v>213.1</v>
      </c>
      <c r="G46" s="158">
        <v>210</v>
      </c>
      <c r="H46" s="159">
        <v>193.8</v>
      </c>
      <c r="I46" s="160">
        <v>194.2</v>
      </c>
      <c r="J46" s="161">
        <v>201.7</v>
      </c>
      <c r="K46" s="162">
        <v>212.9</v>
      </c>
      <c r="L46" s="160">
        <v>221.5</v>
      </c>
      <c r="M46" s="158">
        <v>213.2</v>
      </c>
      <c r="N46" s="293"/>
      <c r="O46" s="294"/>
      <c r="Q46" s="256"/>
      <c r="R46" s="256"/>
      <c r="S46" s="256"/>
      <c r="T46" s="256"/>
      <c r="U46" s="256"/>
      <c r="V46" s="256"/>
      <c r="X46" s="237">
        <v>195</v>
      </c>
      <c r="Y46" s="258">
        <v>4.3269</v>
      </c>
      <c r="Z46" s="239">
        <v>195</v>
      </c>
      <c r="AA46" s="240">
        <v>4.7162</v>
      </c>
      <c r="AB46" s="241">
        <f t="shared" si="5"/>
        <v>0.023900000000000077</v>
      </c>
      <c r="AC46" s="242">
        <f t="shared" si="6"/>
        <v>0.007559999999999967</v>
      </c>
      <c r="AL46" s="249">
        <v>38575</v>
      </c>
      <c r="AM46" s="250">
        <v>0.8872569444444444</v>
      </c>
      <c r="AN46" s="251">
        <v>360</v>
      </c>
      <c r="AO46" s="251">
        <v>1200</v>
      </c>
      <c r="AP46" s="251">
        <v>0.001</v>
      </c>
      <c r="AQ46" s="251">
        <v>-0.003</v>
      </c>
      <c r="AR46" s="251">
        <v>1200</v>
      </c>
      <c r="AS46" s="251">
        <v>0.012</v>
      </c>
      <c r="AT46" s="251">
        <v>-0.008</v>
      </c>
    </row>
    <row r="47" spans="1:46" ht="12.75">
      <c r="A47" s="154">
        <v>37</v>
      </c>
      <c r="B47" s="155">
        <v>193.6</v>
      </c>
      <c r="C47" s="156">
        <v>199.2</v>
      </c>
      <c r="D47" s="43">
        <v>200.7</v>
      </c>
      <c r="E47" s="157">
        <v>210.3</v>
      </c>
      <c r="F47" s="156">
        <v>213.4</v>
      </c>
      <c r="G47" s="158">
        <v>207.6</v>
      </c>
      <c r="H47" s="159">
        <v>194.2</v>
      </c>
      <c r="I47" s="160">
        <v>194.9</v>
      </c>
      <c r="J47" s="161">
        <v>197.2</v>
      </c>
      <c r="K47" s="162">
        <v>209.4</v>
      </c>
      <c r="L47" s="160">
        <v>214.7</v>
      </c>
      <c r="M47" s="158">
        <v>215</v>
      </c>
      <c r="N47" s="293"/>
      <c r="O47" s="294"/>
      <c r="Q47" s="256"/>
      <c r="R47" s="256"/>
      <c r="S47" s="256"/>
      <c r="T47" s="256"/>
      <c r="U47" s="256"/>
      <c r="V47" s="256"/>
      <c r="X47" s="237">
        <v>200</v>
      </c>
      <c r="Y47" s="258">
        <v>4.2074</v>
      </c>
      <c r="Z47" s="239">
        <v>200</v>
      </c>
      <c r="AA47" s="240">
        <v>4.6784</v>
      </c>
      <c r="AB47" s="241">
        <f t="shared" si="5"/>
        <v>0</v>
      </c>
      <c r="AC47" s="242">
        <f t="shared" si="6"/>
        <v>0</v>
      </c>
      <c r="AL47" s="249">
        <v>38575</v>
      </c>
      <c r="AM47" s="250">
        <v>0.8942013888888889</v>
      </c>
      <c r="AN47" s="251">
        <v>370</v>
      </c>
      <c r="AO47" s="251">
        <v>1200</v>
      </c>
      <c r="AP47" s="251">
        <v>0</v>
      </c>
      <c r="AQ47" s="251">
        <v>-0.003</v>
      </c>
      <c r="AR47" s="251">
        <v>1200</v>
      </c>
      <c r="AS47" s="251">
        <v>-0.016</v>
      </c>
      <c r="AT47" s="251">
        <v>0.007</v>
      </c>
    </row>
    <row r="48" spans="1:46" ht="12.75">
      <c r="A48" s="154">
        <v>38</v>
      </c>
      <c r="B48" s="155">
        <v>194.5</v>
      </c>
      <c r="C48" s="156">
        <v>196.5</v>
      </c>
      <c r="D48" s="43">
        <v>208.5</v>
      </c>
      <c r="E48" s="157">
        <v>207.2</v>
      </c>
      <c r="F48" s="156">
        <v>207.1</v>
      </c>
      <c r="G48" s="158">
        <v>208.6</v>
      </c>
      <c r="H48" s="159">
        <v>196.6</v>
      </c>
      <c r="I48" s="160">
        <v>189.1</v>
      </c>
      <c r="J48" s="161">
        <v>203.5</v>
      </c>
      <c r="K48" s="162">
        <v>206.8</v>
      </c>
      <c r="L48" s="160">
        <v>216.3</v>
      </c>
      <c r="M48" s="158">
        <v>214</v>
      </c>
      <c r="N48" s="293"/>
      <c r="O48" s="294"/>
      <c r="Q48" s="256"/>
      <c r="R48" s="256"/>
      <c r="S48" s="256"/>
      <c r="T48" s="256"/>
      <c r="U48" s="256"/>
      <c r="V48" s="256"/>
      <c r="X48" s="237">
        <v>205</v>
      </c>
      <c r="Y48" s="258">
        <v>4.2074</v>
      </c>
      <c r="Z48" s="239">
        <v>205</v>
      </c>
      <c r="AA48" s="240">
        <v>4.6784</v>
      </c>
      <c r="AB48" s="241">
        <f t="shared" si="5"/>
        <v>0.01921999999999997</v>
      </c>
      <c r="AC48" s="242">
        <f t="shared" si="6"/>
        <v>0.02254000000000005</v>
      </c>
      <c r="AL48" s="249">
        <v>38575</v>
      </c>
      <c r="AM48" s="250">
        <v>0.9011458333333334</v>
      </c>
      <c r="AN48" s="251">
        <v>380</v>
      </c>
      <c r="AO48" s="251">
        <v>1200</v>
      </c>
      <c r="AP48" s="251">
        <v>-0.001</v>
      </c>
      <c r="AQ48" s="251">
        <v>-0.002</v>
      </c>
      <c r="AR48" s="251">
        <v>1200</v>
      </c>
      <c r="AS48" s="251">
        <v>0.019</v>
      </c>
      <c r="AT48" s="251">
        <v>-0.006</v>
      </c>
    </row>
    <row r="49" spans="1:46" ht="12.75">
      <c r="A49" s="154">
        <v>39</v>
      </c>
      <c r="B49" s="155">
        <v>194.8</v>
      </c>
      <c r="C49" s="156">
        <v>196.6</v>
      </c>
      <c r="D49" s="43">
        <v>198.9</v>
      </c>
      <c r="E49" s="157">
        <v>206.1</v>
      </c>
      <c r="F49" s="156">
        <v>212.4</v>
      </c>
      <c r="G49" s="158">
        <v>210.8</v>
      </c>
      <c r="H49" s="159">
        <v>195.4</v>
      </c>
      <c r="I49" s="160">
        <v>189.6</v>
      </c>
      <c r="J49" s="161">
        <v>196.8</v>
      </c>
      <c r="K49" s="162">
        <v>211.8</v>
      </c>
      <c r="L49" s="160">
        <v>211.8</v>
      </c>
      <c r="M49" s="158">
        <v>206</v>
      </c>
      <c r="N49" s="293"/>
      <c r="O49" s="294"/>
      <c r="Q49" s="256"/>
      <c r="R49" s="256"/>
      <c r="S49" s="256"/>
      <c r="T49" s="256"/>
      <c r="U49" s="256"/>
      <c r="V49" s="256"/>
      <c r="X49" s="237">
        <v>210</v>
      </c>
      <c r="Y49" s="258">
        <v>4.1113</v>
      </c>
      <c r="Z49" s="239">
        <v>210</v>
      </c>
      <c r="AA49" s="240">
        <v>4.5657</v>
      </c>
      <c r="AB49" s="241">
        <f t="shared" si="5"/>
        <v>0</v>
      </c>
      <c r="AC49" s="242">
        <f t="shared" si="6"/>
        <v>0</v>
      </c>
      <c r="AL49" s="249">
        <v>38575</v>
      </c>
      <c r="AM49" s="250">
        <v>0.9080902777777777</v>
      </c>
      <c r="AN49" s="251">
        <v>390</v>
      </c>
      <c r="AO49" s="251">
        <v>1200</v>
      </c>
      <c r="AP49" s="251">
        <v>-0.001</v>
      </c>
      <c r="AQ49" s="251">
        <v>-0.003</v>
      </c>
      <c r="AR49" s="251">
        <v>1200</v>
      </c>
      <c r="AS49" s="251">
        <v>0.012</v>
      </c>
      <c r="AT49" s="251">
        <v>-0.003</v>
      </c>
    </row>
    <row r="50" spans="1:46" ht="12.75">
      <c r="A50" s="154">
        <v>40</v>
      </c>
      <c r="B50" s="155">
        <v>195.1</v>
      </c>
      <c r="C50" s="156">
        <v>198</v>
      </c>
      <c r="D50" s="43">
        <v>200.3</v>
      </c>
      <c r="E50" s="157">
        <v>209.3</v>
      </c>
      <c r="F50" s="156">
        <v>209.6</v>
      </c>
      <c r="G50" s="158">
        <v>207.7</v>
      </c>
      <c r="H50" s="159">
        <v>190.9</v>
      </c>
      <c r="I50" s="160">
        <v>198.9</v>
      </c>
      <c r="J50" s="161">
        <v>192.9</v>
      </c>
      <c r="K50" s="162">
        <v>206.5</v>
      </c>
      <c r="L50" s="160">
        <v>212.9</v>
      </c>
      <c r="M50" s="158">
        <v>209.6</v>
      </c>
      <c r="N50" s="293"/>
      <c r="O50" s="294"/>
      <c r="Q50" s="256"/>
      <c r="R50" s="256"/>
      <c r="S50" s="256"/>
      <c r="T50" s="256"/>
      <c r="U50" s="256"/>
      <c r="V50" s="256"/>
      <c r="X50" s="237">
        <v>215</v>
      </c>
      <c r="Y50" s="258">
        <v>4.1113</v>
      </c>
      <c r="Z50" s="239">
        <v>215</v>
      </c>
      <c r="AA50" s="240">
        <v>4.5657</v>
      </c>
      <c r="AB50" s="241">
        <f t="shared" si="5"/>
        <v>0.022199999999999952</v>
      </c>
      <c r="AC50" s="242">
        <f t="shared" si="6"/>
        <v>0.02115999999999989</v>
      </c>
      <c r="AL50" s="249">
        <v>38575</v>
      </c>
      <c r="AM50" s="250">
        <v>0.9150347222222223</v>
      </c>
      <c r="AN50" s="251">
        <v>400</v>
      </c>
      <c r="AO50" s="251">
        <v>1200</v>
      </c>
      <c r="AP50" s="251">
        <v>0</v>
      </c>
      <c r="AQ50" s="251">
        <v>-0.002</v>
      </c>
      <c r="AR50" s="251">
        <v>1200</v>
      </c>
      <c r="AS50" s="251">
        <v>-0.007</v>
      </c>
      <c r="AT50" s="251">
        <v>-0.003</v>
      </c>
    </row>
    <row r="51" spans="1:46" ht="12.75">
      <c r="A51" s="154">
        <v>41</v>
      </c>
      <c r="B51" s="155">
        <v>197.1</v>
      </c>
      <c r="C51" s="156">
        <v>198.8</v>
      </c>
      <c r="D51" s="43">
        <v>203</v>
      </c>
      <c r="E51" s="157">
        <v>209.3</v>
      </c>
      <c r="F51" s="156">
        <v>208.9</v>
      </c>
      <c r="G51" s="158">
        <v>213.5</v>
      </c>
      <c r="H51" s="159">
        <v>192.1</v>
      </c>
      <c r="I51" s="160">
        <v>192.1</v>
      </c>
      <c r="J51" s="161">
        <v>198.9</v>
      </c>
      <c r="K51" s="162">
        <v>206.7</v>
      </c>
      <c r="L51" s="160">
        <v>211.2</v>
      </c>
      <c r="M51" s="158">
        <v>209.4</v>
      </c>
      <c r="N51" s="293"/>
      <c r="O51" s="294"/>
      <c r="Q51" s="256"/>
      <c r="R51" s="256"/>
      <c r="S51" s="256"/>
      <c r="T51" s="256"/>
      <c r="U51" s="256"/>
      <c r="V51" s="256"/>
      <c r="X51" s="259">
        <v>220</v>
      </c>
      <c r="Y51" s="258">
        <v>4.0003</v>
      </c>
      <c r="Z51" s="239">
        <v>220</v>
      </c>
      <c r="AA51" s="240">
        <v>4.4599</v>
      </c>
      <c r="AB51" s="241">
        <f t="shared" si="5"/>
        <v>0</v>
      </c>
      <c r="AC51" s="242">
        <f t="shared" si="6"/>
        <v>0</v>
      </c>
      <c r="AL51" s="249">
        <v>38575</v>
      </c>
      <c r="AM51" s="250">
        <v>0.9219907407407407</v>
      </c>
      <c r="AN51" s="251">
        <v>410</v>
      </c>
      <c r="AO51" s="251">
        <v>1200</v>
      </c>
      <c r="AP51" s="251">
        <v>0</v>
      </c>
      <c r="AQ51" s="251">
        <v>0</v>
      </c>
      <c r="AR51" s="251">
        <v>1200</v>
      </c>
      <c r="AS51" s="251">
        <v>0.004</v>
      </c>
      <c r="AT51" s="251">
        <v>-0.004</v>
      </c>
    </row>
    <row r="52" spans="1:46" ht="12.75">
      <c r="A52" s="154">
        <v>42</v>
      </c>
      <c r="B52" s="155">
        <v>193.4</v>
      </c>
      <c r="C52" s="156">
        <v>200</v>
      </c>
      <c r="D52" s="43">
        <v>203.5</v>
      </c>
      <c r="E52" s="157">
        <v>210.4</v>
      </c>
      <c r="F52" s="156">
        <v>205.7</v>
      </c>
      <c r="G52" s="158">
        <v>207.7</v>
      </c>
      <c r="H52" s="159">
        <v>194.5</v>
      </c>
      <c r="I52" s="160">
        <v>193.1</v>
      </c>
      <c r="J52" s="161">
        <v>197.6</v>
      </c>
      <c r="K52" s="162">
        <v>207.8</v>
      </c>
      <c r="L52" s="160">
        <v>211.6</v>
      </c>
      <c r="M52" s="158">
        <v>207.2</v>
      </c>
      <c r="N52" s="293"/>
      <c r="O52" s="294"/>
      <c r="Q52" s="256"/>
      <c r="R52" s="256"/>
      <c r="S52" s="256"/>
      <c r="T52" s="256"/>
      <c r="U52" s="256"/>
      <c r="V52" s="256"/>
      <c r="X52" s="237">
        <v>225</v>
      </c>
      <c r="Y52" s="238">
        <v>4.0003</v>
      </c>
      <c r="Z52" s="239">
        <v>225</v>
      </c>
      <c r="AA52" s="240">
        <v>4.4599</v>
      </c>
      <c r="AB52" s="241">
        <f t="shared" si="5"/>
        <v>0.015380000000000038</v>
      </c>
      <c r="AC52" s="242">
        <f t="shared" si="6"/>
        <v>0.021760000000000092</v>
      </c>
      <c r="AL52" s="249">
        <v>38575</v>
      </c>
      <c r="AM52" s="250">
        <v>0.9289351851851851</v>
      </c>
      <c r="AN52" s="251">
        <v>420</v>
      </c>
      <c r="AO52" s="251">
        <v>1200</v>
      </c>
      <c r="AP52" s="251">
        <v>-0.002</v>
      </c>
      <c r="AQ52" s="251">
        <v>-0.002</v>
      </c>
      <c r="AR52" s="251">
        <v>1200</v>
      </c>
      <c r="AS52" s="251">
        <v>-0.007</v>
      </c>
      <c r="AT52" s="251">
        <v>-0.009</v>
      </c>
    </row>
    <row r="53" spans="1:46" ht="12.75">
      <c r="A53" s="154">
        <v>43</v>
      </c>
      <c r="B53" s="155">
        <v>199</v>
      </c>
      <c r="C53" s="156">
        <v>196.3</v>
      </c>
      <c r="D53" s="43">
        <v>202.8</v>
      </c>
      <c r="E53" s="157">
        <v>207.5</v>
      </c>
      <c r="F53" s="156">
        <v>208.9</v>
      </c>
      <c r="G53" s="158">
        <v>209.8</v>
      </c>
      <c r="H53" s="159">
        <v>192</v>
      </c>
      <c r="I53" s="160">
        <v>197.8</v>
      </c>
      <c r="J53" s="161">
        <v>196.6</v>
      </c>
      <c r="K53" s="162">
        <v>208.2</v>
      </c>
      <c r="L53" s="160">
        <v>214.2</v>
      </c>
      <c r="M53" s="158">
        <v>211.7</v>
      </c>
      <c r="N53" s="293"/>
      <c r="O53" s="294"/>
      <c r="Q53" s="256"/>
      <c r="R53" s="256"/>
      <c r="S53" s="256"/>
      <c r="T53" s="256"/>
      <c r="U53" s="256"/>
      <c r="V53" s="256"/>
      <c r="X53" s="237">
        <v>230</v>
      </c>
      <c r="Y53" s="238">
        <v>3.9234</v>
      </c>
      <c r="Z53" s="239">
        <v>230</v>
      </c>
      <c r="AA53" s="240">
        <v>4.3511</v>
      </c>
      <c r="AB53" s="241">
        <f t="shared" si="5"/>
        <v>0</v>
      </c>
      <c r="AC53" s="242">
        <f t="shared" si="6"/>
        <v>0</v>
      </c>
      <c r="AL53" s="249">
        <v>38575</v>
      </c>
      <c r="AM53" s="250">
        <v>0.9358796296296297</v>
      </c>
      <c r="AN53" s="251">
        <v>430</v>
      </c>
      <c r="AO53" s="251">
        <v>1200</v>
      </c>
      <c r="AP53" s="251">
        <v>-0.001</v>
      </c>
      <c r="AQ53" s="251">
        <v>-0.001</v>
      </c>
      <c r="AR53" s="251">
        <v>1200</v>
      </c>
      <c r="AS53" s="251">
        <v>0.014</v>
      </c>
      <c r="AT53" s="251">
        <v>-0.017</v>
      </c>
    </row>
    <row r="54" spans="1:46" ht="12.75">
      <c r="A54" s="154">
        <v>44</v>
      </c>
      <c r="B54" s="155">
        <v>198.5</v>
      </c>
      <c r="C54" s="156">
        <v>199.4</v>
      </c>
      <c r="D54" s="43">
        <v>207.3</v>
      </c>
      <c r="E54" s="157">
        <v>202.7</v>
      </c>
      <c r="F54" s="156">
        <v>210.9</v>
      </c>
      <c r="G54" s="158">
        <v>209.5</v>
      </c>
      <c r="H54" s="159">
        <v>194.5</v>
      </c>
      <c r="I54" s="160">
        <v>195.4</v>
      </c>
      <c r="J54" s="161">
        <v>200.7</v>
      </c>
      <c r="K54" s="162">
        <v>207.7</v>
      </c>
      <c r="L54" s="160">
        <v>213.1</v>
      </c>
      <c r="M54" s="158">
        <v>210.3</v>
      </c>
      <c r="N54" s="293"/>
      <c r="O54" s="294"/>
      <c r="Q54" s="256"/>
      <c r="R54" s="256"/>
      <c r="S54" s="256"/>
      <c r="T54" s="256"/>
      <c r="U54" s="256"/>
      <c r="V54" s="256"/>
      <c r="X54" s="237">
        <v>235</v>
      </c>
      <c r="Y54" s="238">
        <v>3.9234</v>
      </c>
      <c r="Z54" s="239">
        <v>235</v>
      </c>
      <c r="AA54" s="240">
        <v>4.3511</v>
      </c>
      <c r="AB54" s="241">
        <f t="shared" si="5"/>
        <v>0.02362000000000002</v>
      </c>
      <c r="AC54" s="242">
        <f t="shared" si="6"/>
        <v>0.02507999999999999</v>
      </c>
      <c r="AL54" s="249">
        <v>38575</v>
      </c>
      <c r="AM54" s="250">
        <v>0.942824074074074</v>
      </c>
      <c r="AN54" s="251">
        <v>440</v>
      </c>
      <c r="AO54" s="251">
        <v>1200</v>
      </c>
      <c r="AP54" s="251">
        <v>-0.002</v>
      </c>
      <c r="AQ54" s="251">
        <v>-0.002</v>
      </c>
      <c r="AR54" s="251">
        <v>1200</v>
      </c>
      <c r="AS54" s="251">
        <v>0.013</v>
      </c>
      <c r="AT54" s="251">
        <v>0</v>
      </c>
    </row>
    <row r="55" spans="1:46" ht="12.75">
      <c r="A55" s="154">
        <v>45</v>
      </c>
      <c r="B55" s="155">
        <v>199.3</v>
      </c>
      <c r="C55" s="156">
        <v>198</v>
      </c>
      <c r="D55" s="43">
        <v>205</v>
      </c>
      <c r="E55" s="157">
        <v>207.5</v>
      </c>
      <c r="F55" s="156">
        <v>208.2</v>
      </c>
      <c r="G55" s="158">
        <v>208.5</v>
      </c>
      <c r="H55" s="166">
        <v>195.2</v>
      </c>
      <c r="I55" s="167">
        <v>194.8</v>
      </c>
      <c r="J55" s="168">
        <v>197.6</v>
      </c>
      <c r="K55" s="169">
        <v>211.1</v>
      </c>
      <c r="L55" s="167">
        <v>211.8</v>
      </c>
      <c r="M55" s="158">
        <v>213.5</v>
      </c>
      <c r="N55" s="293"/>
      <c r="O55" s="294"/>
      <c r="Q55" s="256"/>
      <c r="R55" s="256"/>
      <c r="S55" s="256"/>
      <c r="T55" s="256"/>
      <c r="U55" s="256"/>
      <c r="V55" s="256"/>
      <c r="X55" s="237">
        <v>240</v>
      </c>
      <c r="Y55" s="238">
        <v>3.8053</v>
      </c>
      <c r="Z55" s="239">
        <v>240</v>
      </c>
      <c r="AA55" s="240">
        <v>4.2257</v>
      </c>
      <c r="AB55" s="241">
        <f t="shared" si="5"/>
        <v>0</v>
      </c>
      <c r="AC55" s="242">
        <f t="shared" si="6"/>
        <v>0</v>
      </c>
      <c r="AL55" s="249">
        <v>38575</v>
      </c>
      <c r="AM55" s="250">
        <v>0.9497685185185185</v>
      </c>
      <c r="AN55" s="251">
        <v>450</v>
      </c>
      <c r="AO55" s="251">
        <v>1200</v>
      </c>
      <c r="AP55" s="251">
        <v>-0.001</v>
      </c>
      <c r="AQ55" s="251">
        <v>-0.001</v>
      </c>
      <c r="AR55" s="251">
        <v>1200</v>
      </c>
      <c r="AS55" s="251">
        <v>0.002</v>
      </c>
      <c r="AT55" s="251">
        <v>0.005</v>
      </c>
    </row>
    <row r="56" spans="1:46" ht="12.75">
      <c r="A56" s="154">
        <v>46</v>
      </c>
      <c r="B56" s="155">
        <v>197</v>
      </c>
      <c r="C56" s="156">
        <v>197.1</v>
      </c>
      <c r="D56" s="43">
        <v>202.4</v>
      </c>
      <c r="E56" s="157">
        <v>209.8</v>
      </c>
      <c r="F56" s="156">
        <v>208.8</v>
      </c>
      <c r="G56" s="158">
        <v>211.4</v>
      </c>
      <c r="H56" s="159">
        <v>196.6</v>
      </c>
      <c r="I56" s="160">
        <v>192.8</v>
      </c>
      <c r="J56" s="161">
        <v>195.6</v>
      </c>
      <c r="K56" s="162">
        <v>207.3</v>
      </c>
      <c r="L56" s="160">
        <v>211.7</v>
      </c>
      <c r="M56" s="158">
        <v>214.3</v>
      </c>
      <c r="N56" s="293"/>
      <c r="O56" s="294"/>
      <c r="Q56" s="256"/>
      <c r="R56" s="256"/>
      <c r="S56" s="256"/>
      <c r="T56" s="256"/>
      <c r="U56" s="256"/>
      <c r="V56" s="256"/>
      <c r="X56" s="237">
        <v>245</v>
      </c>
      <c r="Y56" s="238">
        <v>3.8053</v>
      </c>
      <c r="Z56" s="239">
        <v>245</v>
      </c>
      <c r="AA56" s="240">
        <v>4.2257</v>
      </c>
      <c r="AB56" s="241">
        <f t="shared" si="5"/>
        <v>0.01747999999999994</v>
      </c>
      <c r="AC56" s="242">
        <f t="shared" si="6"/>
        <v>0.017140000000000023</v>
      </c>
      <c r="AL56" s="249">
        <v>38575</v>
      </c>
      <c r="AM56" s="250">
        <v>0.956712962962963</v>
      </c>
      <c r="AN56" s="251">
        <v>460</v>
      </c>
      <c r="AO56" s="251">
        <v>1200</v>
      </c>
      <c r="AP56" s="251">
        <v>-0.002</v>
      </c>
      <c r="AQ56" s="251">
        <v>-0.002</v>
      </c>
      <c r="AR56" s="251">
        <v>1200</v>
      </c>
      <c r="AS56" s="251">
        <v>0.004</v>
      </c>
      <c r="AT56" s="251">
        <v>-0.008</v>
      </c>
    </row>
    <row r="57" spans="1:46" ht="12.75">
      <c r="A57" s="154">
        <v>47</v>
      </c>
      <c r="B57" s="155">
        <v>198</v>
      </c>
      <c r="C57" s="156">
        <v>195</v>
      </c>
      <c r="D57" s="43">
        <v>200.1</v>
      </c>
      <c r="E57" s="157">
        <v>210.4</v>
      </c>
      <c r="F57" s="156">
        <v>209.4</v>
      </c>
      <c r="G57" s="158">
        <v>207.9</v>
      </c>
      <c r="H57" s="159">
        <v>191.2</v>
      </c>
      <c r="I57" s="160">
        <v>193.4</v>
      </c>
      <c r="J57" s="161">
        <v>194</v>
      </c>
      <c r="K57" s="162">
        <v>205.8</v>
      </c>
      <c r="L57" s="160">
        <v>216.4</v>
      </c>
      <c r="M57" s="158">
        <v>212.3</v>
      </c>
      <c r="N57" s="293"/>
      <c r="O57" s="294"/>
      <c r="Q57" s="256"/>
      <c r="R57" s="256"/>
      <c r="S57" s="256"/>
      <c r="T57" s="256"/>
      <c r="U57" s="256"/>
      <c r="V57" s="256"/>
      <c r="X57" s="237">
        <v>250</v>
      </c>
      <c r="Y57" s="238">
        <v>3.7179</v>
      </c>
      <c r="Z57" s="239">
        <v>250</v>
      </c>
      <c r="AA57" s="240">
        <v>4.14</v>
      </c>
      <c r="AB57" s="241">
        <f t="shared" si="5"/>
        <v>0</v>
      </c>
      <c r="AC57" s="242">
        <f t="shared" si="6"/>
        <v>0</v>
      </c>
      <c r="AL57" s="249">
        <v>38575</v>
      </c>
      <c r="AM57" s="250">
        <v>0.9636574074074074</v>
      </c>
      <c r="AN57" s="251">
        <v>470</v>
      </c>
      <c r="AO57" s="251">
        <v>1200</v>
      </c>
      <c r="AP57" s="251">
        <v>0</v>
      </c>
      <c r="AQ57" s="251">
        <v>-0.003</v>
      </c>
      <c r="AR57" s="251">
        <v>1200</v>
      </c>
      <c r="AS57" s="251">
        <v>-0.012</v>
      </c>
      <c r="AT57" s="251">
        <v>-0.008</v>
      </c>
    </row>
    <row r="58" spans="1:46" ht="12.75">
      <c r="A58" s="154">
        <v>48</v>
      </c>
      <c r="B58" s="155">
        <v>192.8</v>
      </c>
      <c r="C58" s="156">
        <v>191.7</v>
      </c>
      <c r="D58" s="43">
        <v>202.5</v>
      </c>
      <c r="E58" s="157">
        <v>204.6</v>
      </c>
      <c r="F58" s="156">
        <v>206.8</v>
      </c>
      <c r="G58" s="158">
        <v>209.8</v>
      </c>
      <c r="H58" s="159">
        <v>191.6</v>
      </c>
      <c r="I58" s="160">
        <v>195.7</v>
      </c>
      <c r="J58" s="161">
        <v>200.9</v>
      </c>
      <c r="K58" s="162">
        <v>210.4</v>
      </c>
      <c r="L58" s="160">
        <v>208.3</v>
      </c>
      <c r="M58" s="158">
        <v>207</v>
      </c>
      <c r="N58" s="293"/>
      <c r="O58" s="294"/>
      <c r="Q58" s="256"/>
      <c r="R58" s="256"/>
      <c r="S58" s="256"/>
      <c r="T58" s="256"/>
      <c r="U58" s="256"/>
      <c r="V58" s="256"/>
      <c r="X58" s="237">
        <v>255</v>
      </c>
      <c r="Y58" s="238">
        <v>3.7179</v>
      </c>
      <c r="Z58" s="239">
        <v>255</v>
      </c>
      <c r="AA58" s="240">
        <v>4.14</v>
      </c>
      <c r="AB58" s="241">
        <f t="shared" si="5"/>
        <v>0.019320000000000004</v>
      </c>
      <c r="AC58" s="242">
        <f t="shared" si="6"/>
        <v>0.021219999999999926</v>
      </c>
      <c r="AL58" s="249">
        <v>38575</v>
      </c>
      <c r="AM58" s="250">
        <v>0.9706018518518519</v>
      </c>
      <c r="AN58" s="251">
        <v>480</v>
      </c>
      <c r="AO58" s="251">
        <v>1200</v>
      </c>
      <c r="AP58" s="251">
        <v>-0.002</v>
      </c>
      <c r="AQ58" s="251">
        <v>-0.003</v>
      </c>
      <c r="AR58" s="251">
        <v>1200</v>
      </c>
      <c r="AS58" s="251">
        <v>-0.009</v>
      </c>
      <c r="AT58" s="251">
        <v>0.003</v>
      </c>
    </row>
    <row r="59" spans="1:46" ht="12.75">
      <c r="A59" s="154">
        <v>49</v>
      </c>
      <c r="B59" s="155">
        <v>198</v>
      </c>
      <c r="C59" s="156">
        <v>192.5</v>
      </c>
      <c r="D59" s="43">
        <v>205.2</v>
      </c>
      <c r="E59" s="157">
        <v>207.9</v>
      </c>
      <c r="F59" s="156">
        <v>207.7</v>
      </c>
      <c r="G59" s="158">
        <v>205.6</v>
      </c>
      <c r="H59" s="159">
        <v>194.5</v>
      </c>
      <c r="I59" s="160">
        <v>195.1</v>
      </c>
      <c r="J59" s="161">
        <v>199.8</v>
      </c>
      <c r="K59" s="162">
        <v>203.2</v>
      </c>
      <c r="L59" s="160">
        <v>213.6</v>
      </c>
      <c r="M59" s="158">
        <v>212</v>
      </c>
      <c r="N59" s="293"/>
      <c r="O59" s="294"/>
      <c r="Q59" s="256"/>
      <c r="R59" s="256"/>
      <c r="S59" s="256"/>
      <c r="T59" s="256"/>
      <c r="U59" s="256"/>
      <c r="V59" s="256"/>
      <c r="X59" s="237">
        <v>260</v>
      </c>
      <c r="Y59" s="238">
        <v>3.6213</v>
      </c>
      <c r="Z59" s="239">
        <v>260</v>
      </c>
      <c r="AA59" s="240">
        <v>4.0339</v>
      </c>
      <c r="AB59" s="241">
        <f t="shared" si="5"/>
        <v>0</v>
      </c>
      <c r="AC59" s="242">
        <f t="shared" si="6"/>
        <v>0</v>
      </c>
      <c r="AL59" s="249">
        <v>38575</v>
      </c>
      <c r="AM59" s="250">
        <v>0.9775462962962963</v>
      </c>
      <c r="AN59" s="251">
        <v>490</v>
      </c>
      <c r="AO59" s="251">
        <v>1200</v>
      </c>
      <c r="AP59" s="251">
        <v>0</v>
      </c>
      <c r="AQ59" s="251">
        <v>-0.001</v>
      </c>
      <c r="AR59" s="251">
        <v>1200</v>
      </c>
      <c r="AS59" s="251">
        <v>0.013</v>
      </c>
      <c r="AT59" s="251">
        <v>0.019</v>
      </c>
    </row>
    <row r="60" spans="1:46" ht="12.75">
      <c r="A60" s="154">
        <v>50</v>
      </c>
      <c r="B60" s="155">
        <v>197.2</v>
      </c>
      <c r="C60" s="156">
        <v>198.3</v>
      </c>
      <c r="D60" s="43">
        <v>203.9</v>
      </c>
      <c r="E60" s="157">
        <v>207.7</v>
      </c>
      <c r="F60" s="156">
        <v>212</v>
      </c>
      <c r="G60" s="158">
        <v>214.9</v>
      </c>
      <c r="H60" s="159">
        <v>194.6</v>
      </c>
      <c r="I60" s="160">
        <v>194</v>
      </c>
      <c r="J60" s="161">
        <v>198.3</v>
      </c>
      <c r="K60" s="162">
        <v>208.9</v>
      </c>
      <c r="L60" s="160">
        <v>211.5</v>
      </c>
      <c r="M60" s="158">
        <v>210.5</v>
      </c>
      <c r="N60" s="293"/>
      <c r="O60" s="294"/>
      <c r="Q60" s="256"/>
      <c r="R60" s="256"/>
      <c r="S60" s="256"/>
      <c r="T60" s="256"/>
      <c r="U60" s="256"/>
      <c r="V60" s="256"/>
      <c r="X60" s="237">
        <v>265</v>
      </c>
      <c r="Y60" s="238">
        <v>3.6213</v>
      </c>
      <c r="Z60" s="239">
        <v>265</v>
      </c>
      <c r="AA60" s="240">
        <v>4.0339</v>
      </c>
      <c r="AB60" s="241">
        <f t="shared" si="5"/>
        <v>0.02242000000000006</v>
      </c>
      <c r="AC60" s="242">
        <f t="shared" si="6"/>
        <v>0.012999999999999989</v>
      </c>
      <c r="AL60" s="249">
        <v>38575</v>
      </c>
      <c r="AM60" s="250">
        <v>0.9844907407407407</v>
      </c>
      <c r="AN60" s="251">
        <v>500</v>
      </c>
      <c r="AO60" s="251">
        <v>1200</v>
      </c>
      <c r="AP60" s="251">
        <v>-0.001</v>
      </c>
      <c r="AQ60" s="251">
        <v>-0.001</v>
      </c>
      <c r="AR60" s="251">
        <v>1200</v>
      </c>
      <c r="AS60" s="251">
        <v>-0.008</v>
      </c>
      <c r="AT60" s="251">
        <v>0.004</v>
      </c>
    </row>
    <row r="61" spans="1:46" ht="12.75">
      <c r="A61" s="154">
        <v>51</v>
      </c>
      <c r="B61" s="155">
        <v>195.2</v>
      </c>
      <c r="C61" s="156">
        <v>191.6</v>
      </c>
      <c r="D61" s="43">
        <v>205</v>
      </c>
      <c r="E61" s="157">
        <v>201.9</v>
      </c>
      <c r="F61" s="156">
        <v>204.3</v>
      </c>
      <c r="G61" s="158">
        <v>205.2</v>
      </c>
      <c r="H61" s="159">
        <v>192.3</v>
      </c>
      <c r="I61" s="160">
        <v>188.5</v>
      </c>
      <c r="J61" s="161">
        <v>198.3</v>
      </c>
      <c r="K61" s="162">
        <v>206.9</v>
      </c>
      <c r="L61" s="160">
        <v>212.7</v>
      </c>
      <c r="M61" s="158">
        <v>210.8</v>
      </c>
      <c r="N61" s="293"/>
      <c r="O61" s="294"/>
      <c r="Q61" s="256"/>
      <c r="R61" s="256"/>
      <c r="S61" s="256"/>
      <c r="T61" s="256"/>
      <c r="U61" s="256"/>
      <c r="V61" s="256"/>
      <c r="X61" s="237">
        <v>270</v>
      </c>
      <c r="Y61" s="238">
        <v>3.5092</v>
      </c>
      <c r="Z61" s="239">
        <v>270</v>
      </c>
      <c r="AA61" s="240">
        <v>3.9689</v>
      </c>
      <c r="AB61" s="241">
        <f t="shared" si="5"/>
        <v>0</v>
      </c>
      <c r="AC61" s="242">
        <f t="shared" si="6"/>
        <v>0.011519999999999975</v>
      </c>
      <c r="AL61" s="249">
        <v>38575</v>
      </c>
      <c r="AM61" s="250">
        <v>0.9914351851851851</v>
      </c>
      <c r="AN61" s="251">
        <v>510</v>
      </c>
      <c r="AO61" s="251">
        <v>1200</v>
      </c>
      <c r="AP61" s="251">
        <v>-0.002</v>
      </c>
      <c r="AQ61" s="251">
        <v>0</v>
      </c>
      <c r="AR61" s="251">
        <v>1200</v>
      </c>
      <c r="AS61" s="251">
        <v>0.008</v>
      </c>
      <c r="AT61" s="251">
        <v>0.014</v>
      </c>
    </row>
    <row r="62" spans="1:46" ht="12.75">
      <c r="A62" s="154">
        <v>52</v>
      </c>
      <c r="B62" s="155">
        <v>191.5</v>
      </c>
      <c r="C62" s="156">
        <v>193.8</v>
      </c>
      <c r="D62" s="43">
        <v>209</v>
      </c>
      <c r="E62" s="157">
        <v>202.8</v>
      </c>
      <c r="F62" s="156">
        <v>207.1</v>
      </c>
      <c r="G62" s="158">
        <v>211.1</v>
      </c>
      <c r="H62" s="159">
        <v>194.2</v>
      </c>
      <c r="I62" s="160">
        <v>192.3</v>
      </c>
      <c r="J62" s="161">
        <v>198.1</v>
      </c>
      <c r="K62" s="162">
        <v>206.7</v>
      </c>
      <c r="L62" s="160">
        <v>212.1</v>
      </c>
      <c r="M62" s="158">
        <v>205.8</v>
      </c>
      <c r="N62" s="293"/>
      <c r="O62" s="294"/>
      <c r="Q62" s="256"/>
      <c r="R62" s="256"/>
      <c r="S62" s="256"/>
      <c r="T62" s="256"/>
      <c r="U62" s="256"/>
      <c r="V62" s="256"/>
      <c r="X62" s="237">
        <v>275</v>
      </c>
      <c r="Y62" s="238">
        <v>3.5092</v>
      </c>
      <c r="Z62" s="239">
        <v>275</v>
      </c>
      <c r="AA62" s="240">
        <v>3.9113</v>
      </c>
      <c r="AB62" s="241">
        <f t="shared" si="5"/>
        <v>0.018799999999999973</v>
      </c>
      <c r="AC62" s="242">
        <f t="shared" si="6"/>
        <v>0</v>
      </c>
      <c r="AL62" s="249">
        <v>38575</v>
      </c>
      <c r="AM62" s="250">
        <v>0.9983796296296297</v>
      </c>
      <c r="AN62" s="251">
        <v>520</v>
      </c>
      <c r="AO62" s="251">
        <v>1200</v>
      </c>
      <c r="AP62" s="251">
        <v>-0.002</v>
      </c>
      <c r="AQ62" s="251">
        <v>-0.001</v>
      </c>
      <c r="AR62" s="251">
        <v>1200</v>
      </c>
      <c r="AS62" s="251">
        <v>0</v>
      </c>
      <c r="AT62" s="251">
        <v>-0.005</v>
      </c>
    </row>
    <row r="63" spans="1:46" ht="12.75">
      <c r="A63" s="154">
        <v>53</v>
      </c>
      <c r="B63" s="155">
        <v>190.9</v>
      </c>
      <c r="C63" s="156">
        <v>196.9</v>
      </c>
      <c r="D63" s="43">
        <v>202.7</v>
      </c>
      <c r="E63" s="157">
        <v>205.2</v>
      </c>
      <c r="F63" s="156">
        <v>213.3</v>
      </c>
      <c r="G63" s="158">
        <v>206.7</v>
      </c>
      <c r="H63" s="159">
        <v>190.6</v>
      </c>
      <c r="I63" s="160">
        <v>192.8</v>
      </c>
      <c r="J63" s="161">
        <v>195.5</v>
      </c>
      <c r="K63" s="162">
        <v>209.7</v>
      </c>
      <c r="L63" s="160">
        <v>209</v>
      </c>
      <c r="M63" s="158">
        <v>211.1</v>
      </c>
      <c r="N63" s="293"/>
      <c r="O63" s="294"/>
      <c r="Q63" s="256"/>
      <c r="R63" s="256"/>
      <c r="S63" s="256"/>
      <c r="T63" s="256"/>
      <c r="U63" s="256"/>
      <c r="V63" s="256"/>
      <c r="X63" s="237">
        <v>280</v>
      </c>
      <c r="Y63" s="238">
        <v>3.4152</v>
      </c>
      <c r="Z63" s="239">
        <v>280</v>
      </c>
      <c r="AA63" s="240">
        <v>3.9113</v>
      </c>
      <c r="AB63" s="241">
        <f t="shared" si="5"/>
        <v>0</v>
      </c>
      <c r="AC63" s="242">
        <f t="shared" si="6"/>
        <v>0.01756000000000002</v>
      </c>
      <c r="AL63" s="249">
        <v>38576</v>
      </c>
      <c r="AM63" s="250">
        <v>0.005324074074074075</v>
      </c>
      <c r="AN63" s="251">
        <v>530</v>
      </c>
      <c r="AO63" s="251">
        <v>1200</v>
      </c>
      <c r="AP63" s="251">
        <v>0</v>
      </c>
      <c r="AQ63" s="251">
        <v>-0.002</v>
      </c>
      <c r="AR63" s="251">
        <v>1200</v>
      </c>
      <c r="AS63" s="251">
        <v>-0.012</v>
      </c>
      <c r="AT63" s="251">
        <v>0.013</v>
      </c>
    </row>
    <row r="64" spans="1:46" ht="12.75">
      <c r="A64" s="154">
        <v>54</v>
      </c>
      <c r="B64" s="155">
        <v>199.2</v>
      </c>
      <c r="C64" s="156">
        <v>197.6</v>
      </c>
      <c r="D64" s="43">
        <v>206.2</v>
      </c>
      <c r="E64" s="157">
        <v>207.1</v>
      </c>
      <c r="F64" s="156">
        <v>212.9</v>
      </c>
      <c r="G64" s="158">
        <v>207.2</v>
      </c>
      <c r="H64" s="159">
        <v>195.6</v>
      </c>
      <c r="I64" s="160">
        <v>191.7</v>
      </c>
      <c r="J64" s="161">
        <v>191.8</v>
      </c>
      <c r="K64" s="162">
        <v>207.3</v>
      </c>
      <c r="L64" s="160">
        <v>208.9</v>
      </c>
      <c r="M64" s="158">
        <v>210.8</v>
      </c>
      <c r="N64" s="293"/>
      <c r="O64" s="294"/>
      <c r="Q64" s="256"/>
      <c r="R64" s="256"/>
      <c r="S64" s="256"/>
      <c r="T64" s="256"/>
      <c r="U64" s="256"/>
      <c r="V64" s="256"/>
      <c r="X64" s="237">
        <v>285</v>
      </c>
      <c r="Y64" s="238">
        <v>3.4152</v>
      </c>
      <c r="Z64" s="239">
        <v>285</v>
      </c>
      <c r="AA64" s="240">
        <v>3.8235</v>
      </c>
      <c r="AB64" s="241">
        <f t="shared" si="5"/>
        <v>0.016760000000000018</v>
      </c>
      <c r="AC64" s="242">
        <f t="shared" si="6"/>
        <v>0</v>
      </c>
      <c r="AL64" s="249">
        <v>38576</v>
      </c>
      <c r="AM64" s="250">
        <v>0.012268518518518519</v>
      </c>
      <c r="AN64" s="251">
        <v>540</v>
      </c>
      <c r="AO64" s="251">
        <v>1200</v>
      </c>
      <c r="AP64" s="251">
        <v>-0.002</v>
      </c>
      <c r="AQ64" s="251">
        <v>-0.001</v>
      </c>
      <c r="AR64" s="251">
        <v>1200</v>
      </c>
      <c r="AS64" s="251">
        <v>-0.019</v>
      </c>
      <c r="AT64" s="251">
        <v>0.002</v>
      </c>
    </row>
    <row r="65" spans="1:46" ht="12.75">
      <c r="A65" s="154">
        <v>55</v>
      </c>
      <c r="B65" s="155">
        <v>196.7</v>
      </c>
      <c r="C65" s="156">
        <v>195.4</v>
      </c>
      <c r="D65" s="43">
        <v>199.9</v>
      </c>
      <c r="E65" s="157">
        <v>208.8</v>
      </c>
      <c r="F65" s="156">
        <v>209.2</v>
      </c>
      <c r="G65" s="158">
        <v>210.9</v>
      </c>
      <c r="H65" s="159">
        <v>191.3</v>
      </c>
      <c r="I65" s="160">
        <v>194.7</v>
      </c>
      <c r="J65" s="161">
        <v>191.9</v>
      </c>
      <c r="K65" s="162">
        <v>203.9</v>
      </c>
      <c r="L65" s="160">
        <v>210.1</v>
      </c>
      <c r="M65" s="158">
        <v>213</v>
      </c>
      <c r="N65" s="293"/>
      <c r="O65" s="294"/>
      <c r="Q65" s="256"/>
      <c r="R65" s="256"/>
      <c r="S65" s="256"/>
      <c r="T65" s="256"/>
      <c r="U65" s="256"/>
      <c r="V65" s="256"/>
      <c r="X65" s="237">
        <v>290</v>
      </c>
      <c r="Y65" s="238">
        <v>3.3314</v>
      </c>
      <c r="Z65" s="239">
        <v>290</v>
      </c>
      <c r="AA65" s="240">
        <v>3.8235</v>
      </c>
      <c r="AB65" s="241">
        <f t="shared" si="5"/>
        <v>0</v>
      </c>
      <c r="AC65" s="242">
        <f t="shared" si="6"/>
        <v>0.012199999999999989</v>
      </c>
      <c r="AL65" s="249">
        <v>38576</v>
      </c>
      <c r="AM65" s="250">
        <v>0.019212962962962963</v>
      </c>
      <c r="AN65" s="251">
        <v>550</v>
      </c>
      <c r="AO65" s="251">
        <v>1200</v>
      </c>
      <c r="AP65" s="251">
        <v>-0.001</v>
      </c>
      <c r="AQ65" s="251">
        <v>-0.002</v>
      </c>
      <c r="AR65" s="251">
        <v>1200</v>
      </c>
      <c r="AS65" s="251">
        <v>-0.007</v>
      </c>
      <c r="AT65" s="251">
        <v>-0.018</v>
      </c>
    </row>
    <row r="66" spans="1:46" ht="12.75">
      <c r="A66" s="154">
        <v>56</v>
      </c>
      <c r="B66" s="155">
        <v>191.8</v>
      </c>
      <c r="C66" s="156">
        <v>195.5</v>
      </c>
      <c r="D66" s="43">
        <v>202.3</v>
      </c>
      <c r="E66" s="157">
        <v>203.9</v>
      </c>
      <c r="F66" s="156">
        <v>204.4</v>
      </c>
      <c r="G66" s="158">
        <v>205.7</v>
      </c>
      <c r="H66" s="159">
        <v>191.2</v>
      </c>
      <c r="I66" s="160">
        <v>193.8</v>
      </c>
      <c r="J66" s="161">
        <v>195.2</v>
      </c>
      <c r="K66" s="162">
        <v>204.8</v>
      </c>
      <c r="L66" s="160">
        <v>207</v>
      </c>
      <c r="M66" s="158">
        <v>206.1</v>
      </c>
      <c r="N66" s="293"/>
      <c r="O66" s="294"/>
      <c r="Q66" s="256"/>
      <c r="R66" s="256"/>
      <c r="S66" s="256"/>
      <c r="T66" s="256"/>
      <c r="U66" s="256"/>
      <c r="V66" s="256"/>
      <c r="X66" s="237">
        <v>295</v>
      </c>
      <c r="Y66" s="238">
        <v>3.3314</v>
      </c>
      <c r="Z66" s="239">
        <v>295</v>
      </c>
      <c r="AA66" s="240">
        <v>3.7625</v>
      </c>
      <c r="AB66" s="241">
        <f t="shared" si="5"/>
        <v>0.019620000000000016</v>
      </c>
      <c r="AC66" s="242">
        <f t="shared" si="6"/>
        <v>0</v>
      </c>
      <c r="AL66" s="249">
        <v>38576</v>
      </c>
      <c r="AM66" s="250">
        <v>0.026157407407407407</v>
      </c>
      <c r="AN66" s="251">
        <v>560</v>
      </c>
      <c r="AO66" s="251">
        <v>1200</v>
      </c>
      <c r="AP66" s="251">
        <v>-0.003</v>
      </c>
      <c r="AQ66" s="251">
        <v>-0.001</v>
      </c>
      <c r="AR66" s="251">
        <v>1200</v>
      </c>
      <c r="AS66" s="251">
        <v>0</v>
      </c>
      <c r="AT66" s="251">
        <v>-0.015</v>
      </c>
    </row>
    <row r="67" spans="1:46" ht="12.75">
      <c r="A67" s="154">
        <v>57</v>
      </c>
      <c r="B67" s="155">
        <v>195.5</v>
      </c>
      <c r="C67" s="156">
        <v>194.8</v>
      </c>
      <c r="D67" s="43">
        <v>199</v>
      </c>
      <c r="E67" s="157">
        <v>209.2</v>
      </c>
      <c r="F67" s="156">
        <v>208.3</v>
      </c>
      <c r="G67" s="158">
        <v>205.4</v>
      </c>
      <c r="H67" s="159">
        <v>192.3</v>
      </c>
      <c r="I67" s="160">
        <v>188.1</v>
      </c>
      <c r="J67" s="161">
        <v>196.1</v>
      </c>
      <c r="K67" s="162">
        <v>203.7</v>
      </c>
      <c r="L67" s="160">
        <v>212.5</v>
      </c>
      <c r="M67" s="158">
        <v>212</v>
      </c>
      <c r="N67" s="293"/>
      <c r="O67" s="294"/>
      <c r="Q67" s="256"/>
      <c r="R67" s="256"/>
      <c r="S67" s="256"/>
      <c r="T67" s="256"/>
      <c r="U67" s="256"/>
      <c r="V67" s="256"/>
      <c r="X67" s="237">
        <v>300</v>
      </c>
      <c r="Y67" s="238">
        <v>3.2333</v>
      </c>
      <c r="Z67" s="239">
        <v>300</v>
      </c>
      <c r="AA67" s="240">
        <v>3.7625</v>
      </c>
      <c r="AB67" s="241">
        <f t="shared" si="5"/>
        <v>0</v>
      </c>
      <c r="AC67" s="242">
        <f t="shared" si="6"/>
        <v>0.023840000000000038</v>
      </c>
      <c r="AL67" s="249">
        <v>38576</v>
      </c>
      <c r="AM67" s="250">
        <v>0.03310185185185185</v>
      </c>
      <c r="AN67" s="251">
        <v>570</v>
      </c>
      <c r="AO67" s="251">
        <v>1200</v>
      </c>
      <c r="AP67" s="251">
        <v>0.001</v>
      </c>
      <c r="AQ67" s="251">
        <v>-0.001</v>
      </c>
      <c r="AR67" s="251">
        <v>1200</v>
      </c>
      <c r="AS67" s="251">
        <v>0.005</v>
      </c>
      <c r="AT67" s="251">
        <v>-0.006</v>
      </c>
    </row>
    <row r="68" spans="1:46" ht="12.75">
      <c r="A68" s="154">
        <v>58</v>
      </c>
      <c r="B68" s="155">
        <v>197.7</v>
      </c>
      <c r="C68" s="156">
        <v>193.6</v>
      </c>
      <c r="D68" s="43">
        <v>193.9</v>
      </c>
      <c r="E68" s="157">
        <v>206.5</v>
      </c>
      <c r="F68" s="156">
        <v>208.1</v>
      </c>
      <c r="G68" s="158">
        <v>208.8</v>
      </c>
      <c r="H68" s="159">
        <v>188.1</v>
      </c>
      <c r="I68" s="160">
        <v>185.3</v>
      </c>
      <c r="J68" s="161">
        <v>196.9</v>
      </c>
      <c r="K68" s="162">
        <v>202.6</v>
      </c>
      <c r="L68" s="160">
        <v>210.2</v>
      </c>
      <c r="M68" s="170">
        <v>201.9</v>
      </c>
      <c r="N68" s="293"/>
      <c r="O68" s="294"/>
      <c r="Q68" s="256"/>
      <c r="R68" s="256"/>
      <c r="S68" s="256"/>
      <c r="T68" s="256"/>
      <c r="U68" s="256"/>
      <c r="V68" s="256"/>
      <c r="X68" s="237">
        <v>305</v>
      </c>
      <c r="Y68" s="238">
        <v>3.2333</v>
      </c>
      <c r="Z68" s="239">
        <v>305</v>
      </c>
      <c r="AA68" s="240">
        <v>3.6433</v>
      </c>
      <c r="AB68" s="241">
        <f t="shared" si="5"/>
        <v>0.020039999999999926</v>
      </c>
      <c r="AC68" s="242">
        <f t="shared" si="6"/>
        <v>0</v>
      </c>
      <c r="AL68" s="249">
        <v>38576</v>
      </c>
      <c r="AM68" s="250">
        <v>0.040046296296296295</v>
      </c>
      <c r="AN68" s="251">
        <v>580</v>
      </c>
      <c r="AO68" s="251">
        <v>1200</v>
      </c>
      <c r="AP68" s="251">
        <v>-0.001</v>
      </c>
      <c r="AQ68" s="251">
        <v>-0.001</v>
      </c>
      <c r="AR68" s="251">
        <v>1200</v>
      </c>
      <c r="AS68" s="251">
        <v>0.009</v>
      </c>
      <c r="AT68" s="251">
        <v>0.002</v>
      </c>
    </row>
    <row r="69" spans="1:46" ht="12.75">
      <c r="A69" s="154">
        <v>59</v>
      </c>
      <c r="B69" s="155">
        <v>198.8</v>
      </c>
      <c r="C69" s="156">
        <v>193.2</v>
      </c>
      <c r="D69" s="43">
        <v>199.3</v>
      </c>
      <c r="E69" s="157">
        <v>205.5</v>
      </c>
      <c r="F69" s="156">
        <v>200.9</v>
      </c>
      <c r="G69" s="158">
        <v>206.6</v>
      </c>
      <c r="H69" s="159">
        <v>191.5</v>
      </c>
      <c r="I69" s="160">
        <v>185.3</v>
      </c>
      <c r="J69" s="161">
        <v>181</v>
      </c>
      <c r="K69" s="162">
        <v>205.8</v>
      </c>
      <c r="L69" s="160">
        <v>203.5</v>
      </c>
      <c r="M69" s="158">
        <v>212.3</v>
      </c>
      <c r="N69" s="293"/>
      <c r="O69" s="294"/>
      <c r="Q69" s="256"/>
      <c r="R69" s="256"/>
      <c r="S69" s="256"/>
      <c r="T69" s="256"/>
      <c r="U69" s="256"/>
      <c r="V69" s="256"/>
      <c r="X69" s="237">
        <v>310</v>
      </c>
      <c r="Y69" s="238">
        <v>3.1331</v>
      </c>
      <c r="Z69" s="239">
        <v>310</v>
      </c>
      <c r="AA69" s="240">
        <v>3.6433</v>
      </c>
      <c r="AB69" s="241">
        <f t="shared" si="5"/>
        <v>0</v>
      </c>
      <c r="AC69" s="242">
        <f t="shared" si="6"/>
        <v>0.015719999999999956</v>
      </c>
      <c r="AL69" s="249">
        <v>38576</v>
      </c>
      <c r="AM69" s="250">
        <v>0.04699074074074074</v>
      </c>
      <c r="AN69" s="251">
        <v>590</v>
      </c>
      <c r="AO69" s="251">
        <v>1200</v>
      </c>
      <c r="AP69" s="251">
        <v>-0.001</v>
      </c>
      <c r="AQ69" s="251">
        <v>0.001</v>
      </c>
      <c r="AR69" s="251">
        <v>1200</v>
      </c>
      <c r="AS69" s="251">
        <v>0.01</v>
      </c>
      <c r="AT69" s="251">
        <v>0.008</v>
      </c>
    </row>
    <row r="70" spans="1:46" ht="12.75">
      <c r="A70" s="154">
        <v>60</v>
      </c>
      <c r="B70" s="155">
        <v>196.7</v>
      </c>
      <c r="C70" s="156">
        <v>194</v>
      </c>
      <c r="D70" s="43">
        <v>198.1</v>
      </c>
      <c r="E70" s="157">
        <v>205.4</v>
      </c>
      <c r="F70" s="156">
        <v>203.6</v>
      </c>
      <c r="G70" s="158">
        <v>206</v>
      </c>
      <c r="H70" s="159">
        <v>188.4</v>
      </c>
      <c r="I70" s="160">
        <v>191.9</v>
      </c>
      <c r="J70" s="161">
        <v>194.4</v>
      </c>
      <c r="K70" s="162">
        <v>207.8</v>
      </c>
      <c r="L70" s="160">
        <v>206.8</v>
      </c>
      <c r="M70" s="158">
        <v>209.8</v>
      </c>
      <c r="N70" s="293"/>
      <c r="O70" s="294"/>
      <c r="Q70" s="256"/>
      <c r="R70" s="256"/>
      <c r="S70" s="256"/>
      <c r="T70" s="256"/>
      <c r="U70" s="256"/>
      <c r="V70" s="256"/>
      <c r="X70" s="237">
        <v>315</v>
      </c>
      <c r="Y70" s="238">
        <v>3.1331</v>
      </c>
      <c r="Z70" s="239">
        <v>315</v>
      </c>
      <c r="AA70" s="240">
        <v>3.5647</v>
      </c>
      <c r="AB70" s="241">
        <f t="shared" si="5"/>
        <v>0.013560000000000016</v>
      </c>
      <c r="AC70" s="242">
        <f t="shared" si="6"/>
        <v>0</v>
      </c>
      <c r="AL70" s="249">
        <v>38576</v>
      </c>
      <c r="AM70" s="250">
        <v>0.05393518518518519</v>
      </c>
      <c r="AN70" s="251">
        <v>600</v>
      </c>
      <c r="AO70" s="251">
        <v>1200</v>
      </c>
      <c r="AP70" s="251">
        <v>0</v>
      </c>
      <c r="AQ70" s="251">
        <v>-0.003</v>
      </c>
      <c r="AR70" s="251">
        <v>1200</v>
      </c>
      <c r="AS70" s="251">
        <v>-0.003</v>
      </c>
      <c r="AT70" s="251">
        <v>-0.008</v>
      </c>
    </row>
    <row r="71" spans="1:46" ht="12.75">
      <c r="A71" s="154">
        <v>61</v>
      </c>
      <c r="B71" s="155">
        <v>189.3</v>
      </c>
      <c r="C71" s="156">
        <v>194.4</v>
      </c>
      <c r="D71" s="43">
        <v>199.3</v>
      </c>
      <c r="E71" s="157">
        <v>206.8</v>
      </c>
      <c r="F71" s="156">
        <v>197.2</v>
      </c>
      <c r="G71" s="43">
        <v>205.8</v>
      </c>
      <c r="H71" s="159">
        <v>189.1</v>
      </c>
      <c r="I71" s="160">
        <v>188</v>
      </c>
      <c r="J71" s="161">
        <v>191.9</v>
      </c>
      <c r="K71" s="162">
        <v>205.4</v>
      </c>
      <c r="L71" s="160">
        <v>204.1</v>
      </c>
      <c r="M71" s="158">
        <v>207.1</v>
      </c>
      <c r="N71" s="293"/>
      <c r="O71" s="294"/>
      <c r="Q71" s="256"/>
      <c r="R71" s="256"/>
      <c r="S71" s="256"/>
      <c r="T71" s="256"/>
      <c r="U71" s="256"/>
      <c r="V71" s="256"/>
      <c r="X71" s="237">
        <v>320</v>
      </c>
      <c r="Y71" s="238">
        <v>3.0653</v>
      </c>
      <c r="Z71" s="239">
        <v>320</v>
      </c>
      <c r="AA71" s="240">
        <v>3.5647</v>
      </c>
      <c r="AB71" s="241">
        <f t="shared" si="5"/>
        <v>0</v>
      </c>
      <c r="AC71" s="242">
        <f t="shared" si="6"/>
        <v>0.015880000000000026</v>
      </c>
      <c r="AL71" s="249">
        <v>38576</v>
      </c>
      <c r="AM71" s="250">
        <v>0.060891203703703704</v>
      </c>
      <c r="AN71" s="251">
        <v>610</v>
      </c>
      <c r="AO71" s="251">
        <v>1200</v>
      </c>
      <c r="AP71" s="251">
        <v>0.001</v>
      </c>
      <c r="AQ71" s="251">
        <v>-0.004</v>
      </c>
      <c r="AR71" s="251">
        <v>1200</v>
      </c>
      <c r="AS71" s="251">
        <v>-0.014</v>
      </c>
      <c r="AT71" s="251">
        <v>0</v>
      </c>
    </row>
    <row r="72" spans="1:46" ht="12.75">
      <c r="A72" s="154">
        <v>62</v>
      </c>
      <c r="B72" s="155">
        <v>192.1</v>
      </c>
      <c r="C72" s="156">
        <v>189</v>
      </c>
      <c r="D72" s="43">
        <v>195.3</v>
      </c>
      <c r="E72" s="157">
        <v>208.5</v>
      </c>
      <c r="F72" s="156">
        <v>205.1</v>
      </c>
      <c r="G72" s="43">
        <v>202</v>
      </c>
      <c r="H72" s="159">
        <v>185.1</v>
      </c>
      <c r="I72" s="160">
        <v>191.2</v>
      </c>
      <c r="J72" s="161">
        <v>187.3</v>
      </c>
      <c r="K72" s="162">
        <v>198.7</v>
      </c>
      <c r="L72" s="160">
        <v>206</v>
      </c>
      <c r="M72" s="158">
        <v>208.7</v>
      </c>
      <c r="N72" s="293"/>
      <c r="O72" s="294"/>
      <c r="Q72" s="256"/>
      <c r="R72" s="256"/>
      <c r="S72" s="256"/>
      <c r="T72" s="256"/>
      <c r="U72" s="256"/>
      <c r="V72" s="256"/>
      <c r="X72" s="237">
        <v>325</v>
      </c>
      <c r="Y72" s="238">
        <v>3.0653</v>
      </c>
      <c r="Z72" s="239">
        <v>325</v>
      </c>
      <c r="AA72" s="240">
        <v>3.4853</v>
      </c>
      <c r="AB72" s="241">
        <f t="shared" si="5"/>
        <v>0.015800000000000036</v>
      </c>
      <c r="AC72" s="242">
        <f t="shared" si="6"/>
        <v>0</v>
      </c>
      <c r="AL72" s="249">
        <v>38576</v>
      </c>
      <c r="AM72" s="250">
        <v>0.06783564814814814</v>
      </c>
      <c r="AN72" s="251">
        <v>620</v>
      </c>
      <c r="AO72" s="251">
        <v>1200</v>
      </c>
      <c r="AP72" s="251">
        <v>0</v>
      </c>
      <c r="AQ72" s="251">
        <v>-0.002</v>
      </c>
      <c r="AR72" s="251">
        <v>1200</v>
      </c>
      <c r="AS72" s="251">
        <v>0</v>
      </c>
      <c r="AT72" s="251">
        <v>-0.007</v>
      </c>
    </row>
    <row r="73" spans="1:46" ht="13.5" thickBot="1">
      <c r="A73" s="171">
        <v>63</v>
      </c>
      <c r="B73" s="172">
        <v>198.2</v>
      </c>
      <c r="C73" s="173">
        <v>190</v>
      </c>
      <c r="D73" s="174">
        <v>203.2</v>
      </c>
      <c r="E73" s="175">
        <v>201.2</v>
      </c>
      <c r="F73" s="173">
        <v>203</v>
      </c>
      <c r="G73" s="176">
        <v>205.5</v>
      </c>
      <c r="H73" s="177">
        <v>197.4</v>
      </c>
      <c r="I73" s="178">
        <v>195.4</v>
      </c>
      <c r="J73" s="179">
        <v>198.5</v>
      </c>
      <c r="K73" s="180">
        <v>205.8</v>
      </c>
      <c r="L73" s="178">
        <v>200.2</v>
      </c>
      <c r="M73" s="176">
        <v>210.2</v>
      </c>
      <c r="N73" s="288"/>
      <c r="O73" s="289"/>
      <c r="Q73" s="256"/>
      <c r="R73" s="256"/>
      <c r="S73" s="256"/>
      <c r="T73" s="256"/>
      <c r="U73" s="256"/>
      <c r="V73" s="256"/>
      <c r="X73" s="237">
        <v>330</v>
      </c>
      <c r="Y73" s="238">
        <v>2.9863</v>
      </c>
      <c r="Z73" s="239">
        <v>330</v>
      </c>
      <c r="AA73" s="240">
        <v>3.4853</v>
      </c>
      <c r="AB73" s="241">
        <f aca="true" t="shared" si="7" ref="AB73:AB114">(Y73-Y74)/(X74-X73)</f>
        <v>0</v>
      </c>
      <c r="AC73" s="242">
        <f aca="true" t="shared" si="8" ref="AC73:AC117">(AA73-AA74)/(Z74-Z73)</f>
        <v>0.01634000000000002</v>
      </c>
      <c r="AL73" s="249">
        <v>38576</v>
      </c>
      <c r="AM73" s="250">
        <v>0.07478009259259259</v>
      </c>
      <c r="AN73" s="251">
        <v>630</v>
      </c>
      <c r="AO73" s="251">
        <v>1200</v>
      </c>
      <c r="AP73" s="251">
        <v>0</v>
      </c>
      <c r="AQ73" s="251">
        <v>-0.001</v>
      </c>
      <c r="AR73" s="251">
        <v>1200</v>
      </c>
      <c r="AS73" s="251">
        <v>0.009</v>
      </c>
      <c r="AT73" s="251">
        <v>-0.003</v>
      </c>
    </row>
    <row r="74" spans="1:46" ht="14.25" thickBot="1" thickTop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X74" s="237">
        <v>335</v>
      </c>
      <c r="Y74" s="238">
        <v>2.9863</v>
      </c>
      <c r="Z74" s="239">
        <v>335</v>
      </c>
      <c r="AA74" s="240">
        <v>3.4036</v>
      </c>
      <c r="AB74" s="241">
        <f t="shared" si="7"/>
        <v>0.01646000000000001</v>
      </c>
      <c r="AC74" s="242">
        <f t="shared" si="8"/>
        <v>0</v>
      </c>
      <c r="AL74" s="249">
        <v>38576</v>
      </c>
      <c r="AM74" s="250">
        <v>0.08172453703703704</v>
      </c>
      <c r="AN74" s="251">
        <v>640</v>
      </c>
      <c r="AO74" s="251">
        <v>1200</v>
      </c>
      <c r="AP74" s="251">
        <v>-0.003</v>
      </c>
      <c r="AQ74" s="251">
        <v>0.001</v>
      </c>
      <c r="AR74" s="251">
        <v>1200</v>
      </c>
      <c r="AS74" s="251">
        <v>-0.017</v>
      </c>
      <c r="AT74" s="251">
        <v>0.021</v>
      </c>
    </row>
    <row r="75" spans="1:46" ht="13.5" thickBot="1">
      <c r="A75" s="181" t="s">
        <v>17</v>
      </c>
      <c r="B75" s="182" t="s">
        <v>57</v>
      </c>
      <c r="C75" s="183" t="s">
        <v>58</v>
      </c>
      <c r="D75" s="184" t="s">
        <v>59</v>
      </c>
      <c r="E75" s="184" t="s">
        <v>49</v>
      </c>
      <c r="F75" s="184" t="s">
        <v>50</v>
      </c>
      <c r="G75" s="185" t="s">
        <v>51</v>
      </c>
      <c r="H75" s="182" t="s">
        <v>60</v>
      </c>
      <c r="I75" s="183" t="s">
        <v>55</v>
      </c>
      <c r="J75" s="184" t="s">
        <v>56</v>
      </c>
      <c r="K75" s="184" t="s">
        <v>52</v>
      </c>
      <c r="L75" s="184" t="s">
        <v>53</v>
      </c>
      <c r="M75" s="185" t="s">
        <v>54</v>
      </c>
      <c r="N75" s="186"/>
      <c r="X75" s="237">
        <v>340</v>
      </c>
      <c r="Y75" s="238">
        <v>2.904</v>
      </c>
      <c r="Z75" s="239">
        <v>340</v>
      </c>
      <c r="AA75" s="240">
        <v>3.4036</v>
      </c>
      <c r="AB75" s="241">
        <f t="shared" si="7"/>
        <v>0</v>
      </c>
      <c r="AC75" s="242">
        <f t="shared" si="8"/>
        <v>0.019320000000000004</v>
      </c>
      <c r="AL75" s="249">
        <v>38576</v>
      </c>
      <c r="AM75" s="250">
        <v>0.08855324074074074</v>
      </c>
      <c r="AN75" s="251">
        <v>650</v>
      </c>
      <c r="AO75" s="251">
        <v>1200</v>
      </c>
      <c r="AP75" s="251">
        <v>0.002</v>
      </c>
      <c r="AQ75" s="251">
        <v>-0.001</v>
      </c>
      <c r="AR75" s="251">
        <v>1200</v>
      </c>
      <c r="AS75" s="251">
        <v>-0.013</v>
      </c>
      <c r="AT75" s="251">
        <v>0.003</v>
      </c>
    </row>
    <row r="76" spans="1:46" ht="12.75">
      <c r="A76" s="63" t="s">
        <v>14</v>
      </c>
      <c r="B76" s="187">
        <f aca="true" t="shared" si="9" ref="B76:M76">AVERAGE(B10:B73)</f>
        <v>192.18593750000002</v>
      </c>
      <c r="C76" s="188">
        <f t="shared" si="9"/>
        <v>192.21874999999997</v>
      </c>
      <c r="D76" s="188">
        <f t="shared" si="9"/>
        <v>198.59687499999998</v>
      </c>
      <c r="E76" s="188">
        <f t="shared" si="9"/>
        <v>203.34843750000002</v>
      </c>
      <c r="F76" s="189">
        <f t="shared" si="9"/>
        <v>206.14375</v>
      </c>
      <c r="G76" s="190">
        <f t="shared" si="9"/>
        <v>202.85312500000003</v>
      </c>
      <c r="H76" s="191">
        <f t="shared" si="9"/>
        <v>191.79062500000003</v>
      </c>
      <c r="I76" s="188">
        <f t="shared" si="9"/>
        <v>192.28593749999993</v>
      </c>
      <c r="J76" s="188">
        <f t="shared" si="9"/>
        <v>195.56874999999994</v>
      </c>
      <c r="K76" s="188">
        <f t="shared" si="9"/>
        <v>205.98749999999998</v>
      </c>
      <c r="L76" s="189">
        <f t="shared" si="9"/>
        <v>207.82343750000007</v>
      </c>
      <c r="M76" s="190">
        <f t="shared" si="9"/>
        <v>207.65468749999997</v>
      </c>
      <c r="X76" s="237">
        <v>345</v>
      </c>
      <c r="Y76" s="238">
        <v>2.904</v>
      </c>
      <c r="Z76" s="239">
        <v>345</v>
      </c>
      <c r="AA76" s="240">
        <v>3.307</v>
      </c>
      <c r="AB76" s="241">
        <f t="shared" si="7"/>
        <v>0.015739999999999997</v>
      </c>
      <c r="AC76" s="242">
        <f t="shared" si="8"/>
        <v>0</v>
      </c>
      <c r="AL76" s="249">
        <v>38576</v>
      </c>
      <c r="AM76" s="250">
        <v>0.09549768518518519</v>
      </c>
      <c r="AN76" s="251">
        <v>660</v>
      </c>
      <c r="AO76" s="251">
        <v>1200</v>
      </c>
      <c r="AP76" s="251">
        <v>0.001</v>
      </c>
      <c r="AQ76" s="251">
        <v>0</v>
      </c>
      <c r="AR76" s="251">
        <v>1200</v>
      </c>
      <c r="AS76" s="251">
        <v>-0.007</v>
      </c>
      <c r="AT76" s="251">
        <v>0.015</v>
      </c>
    </row>
    <row r="77" spans="1:46" ht="12.75">
      <c r="A77" s="64" t="s">
        <v>10</v>
      </c>
      <c r="B77" s="68">
        <f aca="true" t="shared" si="10" ref="B77:M77">STDEV(B10:B73)</f>
        <v>4.743010469468918</v>
      </c>
      <c r="C77" s="192">
        <f t="shared" si="10"/>
        <v>4.4716345862589675</v>
      </c>
      <c r="D77" s="192">
        <f t="shared" si="10"/>
        <v>5.575939489493819</v>
      </c>
      <c r="E77" s="192">
        <f t="shared" si="10"/>
        <v>4.866307624965209</v>
      </c>
      <c r="F77" s="193">
        <f t="shared" si="10"/>
        <v>4.160237897654229</v>
      </c>
      <c r="G77" s="69">
        <f t="shared" si="10"/>
        <v>7.536134513972849</v>
      </c>
      <c r="H77" s="70">
        <f t="shared" si="10"/>
        <v>3.3009723795837833</v>
      </c>
      <c r="I77" s="192">
        <f t="shared" si="10"/>
        <v>3.025650510539237</v>
      </c>
      <c r="J77" s="192">
        <f t="shared" si="10"/>
        <v>3.8535852199783522</v>
      </c>
      <c r="K77" s="192">
        <f t="shared" si="10"/>
        <v>3.852045426556501</v>
      </c>
      <c r="L77" s="193">
        <f t="shared" si="10"/>
        <v>5.243552115660946</v>
      </c>
      <c r="M77" s="69">
        <f t="shared" si="10"/>
        <v>4.266105978323068</v>
      </c>
      <c r="O77" s="306">
        <f>AVERAGE(L76,I76,F76,C76)</f>
        <v>199.61796875</v>
      </c>
      <c r="X77" s="237">
        <v>350</v>
      </c>
      <c r="Y77" s="238">
        <v>2.8253</v>
      </c>
      <c r="Z77" s="239">
        <v>350</v>
      </c>
      <c r="AA77" s="240">
        <v>3.307</v>
      </c>
      <c r="AB77" s="241">
        <f t="shared" si="7"/>
        <v>0</v>
      </c>
      <c r="AC77" s="242">
        <f t="shared" si="8"/>
        <v>0.018599999999999995</v>
      </c>
      <c r="AL77" s="249">
        <v>38576</v>
      </c>
      <c r="AM77" s="250">
        <v>0.10244212962962962</v>
      </c>
      <c r="AN77" s="251">
        <v>670</v>
      </c>
      <c r="AO77" s="251">
        <v>1200</v>
      </c>
      <c r="AP77" s="251">
        <v>0</v>
      </c>
      <c r="AQ77" s="251">
        <v>-0.002</v>
      </c>
      <c r="AR77" s="251">
        <v>1200</v>
      </c>
      <c r="AS77" s="251">
        <v>-0.006</v>
      </c>
      <c r="AT77" s="251">
        <v>-0.005</v>
      </c>
    </row>
    <row r="78" spans="1:46" ht="12.75">
      <c r="A78" s="65" t="s">
        <v>15</v>
      </c>
      <c r="B78" s="194">
        <f aca="true" t="shared" si="11" ref="B78:M78">MAX(B10:B73)</f>
        <v>200.7</v>
      </c>
      <c r="C78" s="195">
        <f t="shared" si="11"/>
        <v>200.4</v>
      </c>
      <c r="D78" s="195">
        <f t="shared" si="11"/>
        <v>209</v>
      </c>
      <c r="E78" s="195">
        <f t="shared" si="11"/>
        <v>210.4</v>
      </c>
      <c r="F78" s="196">
        <f t="shared" si="11"/>
        <v>213.4</v>
      </c>
      <c r="G78" s="197">
        <f t="shared" si="11"/>
        <v>215.8</v>
      </c>
      <c r="H78" s="198">
        <f t="shared" si="11"/>
        <v>197.4</v>
      </c>
      <c r="I78" s="195">
        <f t="shared" si="11"/>
        <v>198.9</v>
      </c>
      <c r="J78" s="195">
        <f t="shared" si="11"/>
        <v>203.5</v>
      </c>
      <c r="K78" s="195">
        <f t="shared" si="11"/>
        <v>222.2</v>
      </c>
      <c r="L78" s="196">
        <f t="shared" si="11"/>
        <v>221.5</v>
      </c>
      <c r="M78" s="197">
        <f t="shared" si="11"/>
        <v>215.6</v>
      </c>
      <c r="X78" s="237">
        <v>355</v>
      </c>
      <c r="Y78" s="238">
        <v>2.8253</v>
      </c>
      <c r="Z78" s="239">
        <v>355</v>
      </c>
      <c r="AA78" s="240">
        <v>3.214</v>
      </c>
      <c r="AB78" s="241">
        <f t="shared" si="7"/>
        <v>0.017239999999999967</v>
      </c>
      <c r="AC78" s="242">
        <f t="shared" si="8"/>
        <v>0</v>
      </c>
      <c r="AL78" s="249">
        <v>38576</v>
      </c>
      <c r="AM78" s="250">
        <v>0.10938657407407408</v>
      </c>
      <c r="AN78" s="251">
        <v>680</v>
      </c>
      <c r="AO78" s="251">
        <v>1200</v>
      </c>
      <c r="AP78" s="251">
        <v>-0.002</v>
      </c>
      <c r="AQ78" s="251">
        <v>0</v>
      </c>
      <c r="AR78" s="251">
        <v>1200</v>
      </c>
      <c r="AS78" s="251">
        <v>0.004</v>
      </c>
      <c r="AT78" s="251">
        <v>0.002</v>
      </c>
    </row>
    <row r="79" spans="1:46" ht="13.5" thickBot="1">
      <c r="A79" s="66" t="s">
        <v>16</v>
      </c>
      <c r="B79" s="199">
        <f aca="true" t="shared" si="12" ref="B79:M79">MIN(B10:B73)</f>
        <v>182</v>
      </c>
      <c r="C79" s="200">
        <f t="shared" si="12"/>
        <v>182.4</v>
      </c>
      <c r="D79" s="200">
        <f t="shared" si="12"/>
        <v>185.5</v>
      </c>
      <c r="E79" s="200">
        <f t="shared" si="12"/>
        <v>191.3</v>
      </c>
      <c r="F79" s="201">
        <f t="shared" si="12"/>
        <v>192.1</v>
      </c>
      <c r="G79" s="202">
        <f t="shared" si="12"/>
        <v>182</v>
      </c>
      <c r="H79" s="203">
        <f t="shared" si="12"/>
        <v>181.9</v>
      </c>
      <c r="I79" s="200">
        <f t="shared" si="12"/>
        <v>185.3</v>
      </c>
      <c r="J79" s="200">
        <f t="shared" si="12"/>
        <v>181</v>
      </c>
      <c r="K79" s="200">
        <f t="shared" si="12"/>
        <v>196</v>
      </c>
      <c r="L79" s="201">
        <f t="shared" si="12"/>
        <v>196.9</v>
      </c>
      <c r="M79" s="202">
        <f t="shared" si="12"/>
        <v>197.3</v>
      </c>
      <c r="X79" s="237">
        <v>360</v>
      </c>
      <c r="Y79" s="238">
        <v>2.7391</v>
      </c>
      <c r="Z79" s="239">
        <v>360</v>
      </c>
      <c r="AA79" s="240">
        <v>3.214</v>
      </c>
      <c r="AB79" s="241">
        <f t="shared" si="7"/>
        <v>0</v>
      </c>
      <c r="AC79" s="242">
        <f t="shared" si="8"/>
        <v>0.01272000000000002</v>
      </c>
      <c r="AL79" s="249">
        <v>38576</v>
      </c>
      <c r="AM79" s="250">
        <v>0.11633101851851851</v>
      </c>
      <c r="AN79" s="251">
        <v>690</v>
      </c>
      <c r="AO79" s="251">
        <v>1200</v>
      </c>
      <c r="AP79" s="251">
        <v>-0.001</v>
      </c>
      <c r="AQ79" s="251">
        <v>0</v>
      </c>
      <c r="AR79" s="251">
        <v>1200</v>
      </c>
      <c r="AS79" s="251">
        <v>-0.001</v>
      </c>
      <c r="AT79" s="251">
        <v>0.01</v>
      </c>
    </row>
    <row r="80" spans="1:46" ht="13.5" thickBot="1">
      <c r="A80" s="67" t="s">
        <v>9</v>
      </c>
      <c r="B80" s="290" t="s">
        <v>93</v>
      </c>
      <c r="C80" s="291"/>
      <c r="D80" s="291"/>
      <c r="E80" s="291"/>
      <c r="F80" s="291"/>
      <c r="G80" s="292"/>
      <c r="H80" s="290" t="s">
        <v>94</v>
      </c>
      <c r="I80" s="291"/>
      <c r="J80" s="291"/>
      <c r="K80" s="291"/>
      <c r="L80" s="291"/>
      <c r="M80" s="292"/>
      <c r="X80" s="237">
        <v>365</v>
      </c>
      <c r="Y80" s="238">
        <v>2.7391</v>
      </c>
      <c r="Z80" s="239">
        <v>365</v>
      </c>
      <c r="AA80" s="240">
        <v>3.1504</v>
      </c>
      <c r="AB80" s="241">
        <f t="shared" si="7"/>
        <v>0.014979999999999993</v>
      </c>
      <c r="AC80" s="242">
        <f t="shared" si="8"/>
        <v>0</v>
      </c>
      <c r="AL80" s="249">
        <v>38576</v>
      </c>
      <c r="AM80" s="250">
        <v>0.12327546296296295</v>
      </c>
      <c r="AN80" s="251">
        <v>700</v>
      </c>
      <c r="AO80" s="251">
        <v>1200</v>
      </c>
      <c r="AP80" s="251">
        <v>-0.001</v>
      </c>
      <c r="AQ80" s="251">
        <v>-0.002</v>
      </c>
      <c r="AR80" s="251">
        <v>1200</v>
      </c>
      <c r="AS80" s="251">
        <v>-0.012</v>
      </c>
      <c r="AT80" s="251">
        <v>-0.008</v>
      </c>
    </row>
    <row r="81" spans="1:46" ht="13.5" thickBot="1">
      <c r="A81" s="129" t="s">
        <v>92</v>
      </c>
      <c r="B81" s="204"/>
      <c r="C81" s="130"/>
      <c r="D81" s="205"/>
      <c r="E81" s="205"/>
      <c r="F81" s="205"/>
      <c r="X81" s="237">
        <v>370</v>
      </c>
      <c r="Y81" s="238">
        <v>2.6642</v>
      </c>
      <c r="Z81" s="239">
        <v>370</v>
      </c>
      <c r="AA81" s="240">
        <v>3.1504</v>
      </c>
      <c r="AB81" s="241">
        <f t="shared" si="7"/>
        <v>0</v>
      </c>
      <c r="AC81" s="242">
        <f t="shared" si="8"/>
        <v>0.018339999999999978</v>
      </c>
      <c r="AL81" s="249">
        <v>38576</v>
      </c>
      <c r="AM81" s="250">
        <v>0.1302199074074074</v>
      </c>
      <c r="AN81" s="251">
        <v>710</v>
      </c>
      <c r="AO81" s="251">
        <v>1200</v>
      </c>
      <c r="AP81" s="251">
        <v>-0.001</v>
      </c>
      <c r="AQ81" s="251">
        <v>-0.002</v>
      </c>
      <c r="AR81" s="251">
        <v>1200</v>
      </c>
      <c r="AS81" s="251">
        <v>-0.007</v>
      </c>
      <c r="AT81" s="251">
        <v>0.008</v>
      </c>
    </row>
    <row r="82" spans="24:46" ht="12.75">
      <c r="X82" s="237">
        <v>375</v>
      </c>
      <c r="Y82" s="238">
        <v>2.6642</v>
      </c>
      <c r="Z82" s="239">
        <v>375</v>
      </c>
      <c r="AA82" s="240">
        <v>3.0587</v>
      </c>
      <c r="AB82" s="241">
        <f t="shared" si="7"/>
        <v>0.011880000000000024</v>
      </c>
      <c r="AC82" s="242">
        <f t="shared" si="8"/>
        <v>0</v>
      </c>
      <c r="AL82" s="249">
        <v>38576</v>
      </c>
      <c r="AM82" s="250">
        <v>0.13716435185185186</v>
      </c>
      <c r="AN82" s="251">
        <v>720</v>
      </c>
      <c r="AO82" s="251">
        <v>1200</v>
      </c>
      <c r="AP82" s="251">
        <v>0.001</v>
      </c>
      <c r="AQ82" s="251">
        <v>-0.001</v>
      </c>
      <c r="AR82" s="251">
        <v>1200</v>
      </c>
      <c r="AS82" s="251">
        <v>0.005</v>
      </c>
      <c r="AT82" s="251">
        <v>0.012</v>
      </c>
    </row>
    <row r="83" spans="24:46" ht="12.75">
      <c r="X83" s="237">
        <v>380</v>
      </c>
      <c r="Y83" s="238">
        <v>2.6048</v>
      </c>
      <c r="Z83" s="239">
        <v>380</v>
      </c>
      <c r="AA83" s="240">
        <v>3.0587</v>
      </c>
      <c r="AB83" s="241">
        <f t="shared" si="7"/>
        <v>0</v>
      </c>
      <c r="AC83" s="242">
        <f t="shared" si="8"/>
        <v>0.008019999999999961</v>
      </c>
      <c r="AL83" s="249">
        <v>38576</v>
      </c>
      <c r="AM83" s="250">
        <v>0.14410879629629628</v>
      </c>
      <c r="AN83" s="251">
        <v>730</v>
      </c>
      <c r="AO83" s="251">
        <v>1200</v>
      </c>
      <c r="AP83" s="251">
        <v>-0.002</v>
      </c>
      <c r="AQ83" s="251">
        <v>0</v>
      </c>
      <c r="AR83" s="251">
        <v>1200</v>
      </c>
      <c r="AS83" s="251">
        <v>0.022</v>
      </c>
      <c r="AT83" s="251">
        <v>-0.003</v>
      </c>
    </row>
    <row r="84" spans="24:46" ht="12.75">
      <c r="X84" s="237">
        <v>385</v>
      </c>
      <c r="Y84" s="238">
        <v>2.6048</v>
      </c>
      <c r="Z84" s="239">
        <v>385</v>
      </c>
      <c r="AA84" s="240">
        <v>3.0186</v>
      </c>
      <c r="AB84" s="241">
        <f t="shared" si="7"/>
        <v>0.013919999999999978</v>
      </c>
      <c r="AC84" s="242">
        <f t="shared" si="8"/>
        <v>0</v>
      </c>
      <c r="AL84" s="249">
        <v>38576</v>
      </c>
      <c r="AM84" s="250">
        <v>0.15105324074074075</v>
      </c>
      <c r="AN84" s="251">
        <v>740</v>
      </c>
      <c r="AO84" s="251">
        <v>1200</v>
      </c>
      <c r="AP84" s="251">
        <v>-0.001</v>
      </c>
      <c r="AQ84" s="251">
        <v>-0.002</v>
      </c>
      <c r="AR84" s="251">
        <v>1200</v>
      </c>
      <c r="AS84" s="251">
        <v>0.009</v>
      </c>
      <c r="AT84" s="251">
        <v>0.015</v>
      </c>
    </row>
    <row r="85" spans="24:46" ht="12.75">
      <c r="X85" s="237">
        <v>390</v>
      </c>
      <c r="Y85" s="238">
        <v>2.5352</v>
      </c>
      <c r="Z85" s="239">
        <v>390</v>
      </c>
      <c r="AA85" s="240">
        <v>3.0186</v>
      </c>
      <c r="AB85" s="241">
        <f t="shared" si="7"/>
        <v>0</v>
      </c>
      <c r="AC85" s="242">
        <f t="shared" si="8"/>
        <v>0.013280000000000047</v>
      </c>
      <c r="AL85" s="249">
        <v>38576</v>
      </c>
      <c r="AM85" s="250">
        <v>0.15799768518518517</v>
      </c>
      <c r="AN85" s="251">
        <v>750</v>
      </c>
      <c r="AO85" s="251">
        <v>1200</v>
      </c>
      <c r="AP85" s="251">
        <v>-0.001</v>
      </c>
      <c r="AQ85" s="251">
        <v>0.001</v>
      </c>
      <c r="AR85" s="251">
        <v>1200</v>
      </c>
      <c r="AS85" s="251">
        <v>-0.011</v>
      </c>
      <c r="AT85" s="251">
        <v>-0.017</v>
      </c>
    </row>
    <row r="86" spans="24:46" ht="12.75">
      <c r="X86" s="237">
        <v>395</v>
      </c>
      <c r="Y86" s="238">
        <v>2.5352</v>
      </c>
      <c r="Z86" s="239">
        <v>395</v>
      </c>
      <c r="AA86" s="240">
        <v>2.9522</v>
      </c>
      <c r="AB86" s="241">
        <f t="shared" si="7"/>
        <v>0.016680000000000028</v>
      </c>
      <c r="AC86" s="242">
        <f t="shared" si="8"/>
        <v>0</v>
      </c>
      <c r="AL86" s="249">
        <v>38576</v>
      </c>
      <c r="AM86" s="250">
        <v>0.16494212962962962</v>
      </c>
      <c r="AN86" s="251">
        <v>760</v>
      </c>
      <c r="AO86" s="251">
        <v>1200</v>
      </c>
      <c r="AP86" s="251">
        <v>-0.001</v>
      </c>
      <c r="AQ86" s="251">
        <v>-0.002</v>
      </c>
      <c r="AR86" s="251">
        <v>1200</v>
      </c>
      <c r="AS86" s="251">
        <v>0.015</v>
      </c>
      <c r="AT86" s="251">
        <v>-0.012</v>
      </c>
    </row>
    <row r="87" spans="24:46" ht="12.75">
      <c r="X87" s="237">
        <v>400</v>
      </c>
      <c r="Y87" s="238">
        <v>2.4518</v>
      </c>
      <c r="Z87" s="239">
        <v>400</v>
      </c>
      <c r="AA87" s="240">
        <v>2.9522</v>
      </c>
      <c r="AB87" s="241">
        <f t="shared" si="7"/>
        <v>0</v>
      </c>
      <c r="AC87" s="242">
        <f t="shared" si="8"/>
        <v>0.015080000000000027</v>
      </c>
      <c r="AL87" s="249">
        <v>38576</v>
      </c>
      <c r="AM87" s="250">
        <v>0.17188657407407407</v>
      </c>
      <c r="AN87" s="251">
        <v>770</v>
      </c>
      <c r="AO87" s="251">
        <v>1200</v>
      </c>
      <c r="AP87" s="251">
        <v>0.001</v>
      </c>
      <c r="AQ87" s="251">
        <v>-0.001</v>
      </c>
      <c r="AR87" s="251">
        <v>1200</v>
      </c>
      <c r="AS87" s="251">
        <v>0.003</v>
      </c>
      <c r="AT87" s="251">
        <v>0.013</v>
      </c>
    </row>
    <row r="88" spans="24:46" ht="12.75">
      <c r="X88" s="237">
        <v>405</v>
      </c>
      <c r="Y88" s="238">
        <v>2.4518</v>
      </c>
      <c r="Z88" s="239">
        <v>405</v>
      </c>
      <c r="AA88" s="240">
        <v>2.8768</v>
      </c>
      <c r="AB88" s="241">
        <f t="shared" si="7"/>
        <v>0.010639999999999983</v>
      </c>
      <c r="AC88" s="242">
        <f t="shared" si="8"/>
        <v>0</v>
      </c>
      <c r="AL88" s="249">
        <v>38576</v>
      </c>
      <c r="AM88" s="250">
        <v>0.17883101851851854</v>
      </c>
      <c r="AN88" s="251">
        <v>780</v>
      </c>
      <c r="AO88" s="251">
        <v>1200</v>
      </c>
      <c r="AP88" s="251">
        <v>0</v>
      </c>
      <c r="AQ88" s="251">
        <v>-0.004</v>
      </c>
      <c r="AR88" s="251">
        <v>1200</v>
      </c>
      <c r="AS88" s="251">
        <v>-0.008</v>
      </c>
      <c r="AT88" s="251">
        <v>0.001</v>
      </c>
    </row>
    <row r="89" spans="24:46" ht="12.75">
      <c r="X89" s="237">
        <v>410</v>
      </c>
      <c r="Y89" s="238">
        <v>2.3986</v>
      </c>
      <c r="Z89" s="239">
        <v>410</v>
      </c>
      <c r="AA89" s="240">
        <v>2.8768</v>
      </c>
      <c r="AB89" s="241">
        <f t="shared" si="7"/>
        <v>0</v>
      </c>
      <c r="AC89" s="242">
        <f t="shared" si="8"/>
        <v>0.014819999999999922</v>
      </c>
      <c r="AL89" s="249">
        <v>38576</v>
      </c>
      <c r="AM89" s="250">
        <v>0.18577546296296296</v>
      </c>
      <c r="AN89" s="251">
        <v>790</v>
      </c>
      <c r="AO89" s="251">
        <v>1200</v>
      </c>
      <c r="AP89" s="251">
        <v>-0.001</v>
      </c>
      <c r="AQ89" s="251">
        <v>0</v>
      </c>
      <c r="AR89" s="251">
        <v>1200</v>
      </c>
      <c r="AS89" s="251">
        <v>-0.008</v>
      </c>
      <c r="AT89" s="251">
        <v>-0.024</v>
      </c>
    </row>
    <row r="90" spans="24:46" ht="12.75">
      <c r="X90" s="237">
        <v>415</v>
      </c>
      <c r="Y90" s="238">
        <v>2.3986</v>
      </c>
      <c r="Z90" s="239">
        <v>415</v>
      </c>
      <c r="AA90" s="240">
        <v>2.8027</v>
      </c>
      <c r="AB90" s="241">
        <f t="shared" si="7"/>
        <v>0.016940000000000045</v>
      </c>
      <c r="AC90" s="242">
        <f t="shared" si="8"/>
        <v>0</v>
      </c>
      <c r="AL90" s="249">
        <v>38576</v>
      </c>
      <c r="AM90" s="250">
        <v>0.1927199074074074</v>
      </c>
      <c r="AN90" s="251">
        <v>800</v>
      </c>
      <c r="AO90" s="251">
        <v>1200</v>
      </c>
      <c r="AP90" s="251">
        <v>-0.001</v>
      </c>
      <c r="AQ90" s="251">
        <v>-0.002</v>
      </c>
      <c r="AR90" s="251">
        <v>1200</v>
      </c>
      <c r="AS90" s="251">
        <v>0.018</v>
      </c>
      <c r="AT90" s="251">
        <v>-0.003</v>
      </c>
    </row>
    <row r="91" spans="24:46" ht="12.75">
      <c r="X91" s="237">
        <v>420</v>
      </c>
      <c r="Y91" s="238">
        <v>2.3139</v>
      </c>
      <c r="Z91" s="239">
        <v>420</v>
      </c>
      <c r="AA91" s="240">
        <v>2.8027</v>
      </c>
      <c r="AB91" s="241">
        <f t="shared" si="7"/>
        <v>0</v>
      </c>
      <c r="AC91" s="242">
        <f t="shared" si="8"/>
        <v>0.012100000000000045</v>
      </c>
      <c r="AL91" s="249">
        <v>38576</v>
      </c>
      <c r="AM91" s="250">
        <v>0.19966435185185186</v>
      </c>
      <c r="AN91" s="251">
        <v>810</v>
      </c>
      <c r="AO91" s="251">
        <v>1200</v>
      </c>
      <c r="AP91" s="251">
        <v>-0.002</v>
      </c>
      <c r="AQ91" s="251">
        <v>0</v>
      </c>
      <c r="AR91" s="251">
        <v>1200</v>
      </c>
      <c r="AS91" s="251">
        <v>0.002</v>
      </c>
      <c r="AT91" s="251">
        <v>0.004</v>
      </c>
    </row>
    <row r="92" spans="24:46" ht="12.75">
      <c r="X92" s="237">
        <v>425</v>
      </c>
      <c r="Y92" s="238">
        <v>2.3139</v>
      </c>
      <c r="Z92" s="239">
        <v>425</v>
      </c>
      <c r="AA92" s="240">
        <v>2.7422</v>
      </c>
      <c r="AB92" s="241">
        <f t="shared" si="7"/>
        <v>0.011959999999999926</v>
      </c>
      <c r="AC92" s="242">
        <f t="shared" si="8"/>
        <v>0</v>
      </c>
      <c r="AL92" s="249">
        <v>38576</v>
      </c>
      <c r="AM92" s="250">
        <v>0.20660879629629628</v>
      </c>
      <c r="AN92" s="251">
        <v>820</v>
      </c>
      <c r="AO92" s="251">
        <v>1200</v>
      </c>
      <c r="AP92" s="251">
        <v>0</v>
      </c>
      <c r="AQ92" s="251">
        <v>-0.002</v>
      </c>
      <c r="AR92" s="251">
        <v>1200</v>
      </c>
      <c r="AS92" s="251">
        <v>-0.015</v>
      </c>
      <c r="AT92" s="251">
        <v>0.016</v>
      </c>
    </row>
    <row r="93" spans="24:46" ht="12.75">
      <c r="X93" s="237">
        <v>430</v>
      </c>
      <c r="Y93" s="238">
        <v>2.2541</v>
      </c>
      <c r="Z93" s="239">
        <v>430</v>
      </c>
      <c r="AA93" s="240">
        <v>2.7422</v>
      </c>
      <c r="AB93" s="241">
        <f t="shared" si="7"/>
        <v>0</v>
      </c>
      <c r="AC93" s="242">
        <f t="shared" si="8"/>
        <v>0.010860000000000003</v>
      </c>
      <c r="AL93" s="249">
        <v>38576</v>
      </c>
      <c r="AM93" s="250">
        <v>0.21355324074074075</v>
      </c>
      <c r="AN93" s="251">
        <v>830</v>
      </c>
      <c r="AO93" s="251">
        <v>1200</v>
      </c>
      <c r="AP93" s="251">
        <v>0</v>
      </c>
      <c r="AQ93" s="251">
        <v>-0.002</v>
      </c>
      <c r="AR93" s="251">
        <v>1200</v>
      </c>
      <c r="AS93" s="251">
        <v>-0.001</v>
      </c>
      <c r="AT93" s="251">
        <v>-0.01</v>
      </c>
    </row>
    <row r="94" spans="24:46" ht="12.75">
      <c r="X94" s="237">
        <v>435</v>
      </c>
      <c r="Y94" s="238">
        <v>2.2541</v>
      </c>
      <c r="Z94" s="239">
        <v>435</v>
      </c>
      <c r="AA94" s="240">
        <v>2.6879</v>
      </c>
      <c r="AB94" s="241">
        <f t="shared" si="7"/>
        <v>0.01236000000000006</v>
      </c>
      <c r="AC94" s="242">
        <f t="shared" si="8"/>
        <v>0</v>
      </c>
      <c r="AL94" s="249">
        <v>38576</v>
      </c>
      <c r="AM94" s="250">
        <v>0.2204976851851852</v>
      </c>
      <c r="AN94" s="251">
        <v>840</v>
      </c>
      <c r="AO94" s="251">
        <v>1200</v>
      </c>
      <c r="AP94" s="251">
        <v>-0.001</v>
      </c>
      <c r="AQ94" s="251">
        <v>-0.002</v>
      </c>
      <c r="AR94" s="251">
        <v>1200</v>
      </c>
      <c r="AS94" s="251">
        <v>0.002</v>
      </c>
      <c r="AT94" s="251">
        <v>-0.023</v>
      </c>
    </row>
    <row r="95" spans="24:46" ht="12.75">
      <c r="X95" s="237">
        <v>440</v>
      </c>
      <c r="Y95" s="238">
        <v>2.1923</v>
      </c>
      <c r="Z95" s="239">
        <v>440</v>
      </c>
      <c r="AA95" s="240">
        <v>2.6879</v>
      </c>
      <c r="AB95" s="241">
        <f t="shared" si="7"/>
        <v>0</v>
      </c>
      <c r="AC95" s="242">
        <f t="shared" si="8"/>
        <v>0.017520000000000025</v>
      </c>
      <c r="AL95" s="249">
        <v>38576</v>
      </c>
      <c r="AM95" s="250">
        <v>0.22745370370370369</v>
      </c>
      <c r="AN95" s="251">
        <v>850</v>
      </c>
      <c r="AO95" s="251">
        <v>1200</v>
      </c>
      <c r="AP95" s="251">
        <v>0</v>
      </c>
      <c r="AQ95" s="251">
        <v>-0.002</v>
      </c>
      <c r="AR95" s="251">
        <v>1200</v>
      </c>
      <c r="AS95" s="251">
        <v>-0.014</v>
      </c>
      <c r="AT95" s="251">
        <v>-0.013</v>
      </c>
    </row>
    <row r="96" spans="24:46" ht="12.75">
      <c r="X96" s="237">
        <v>445</v>
      </c>
      <c r="Y96" s="238">
        <v>2.1923</v>
      </c>
      <c r="Z96" s="239">
        <v>445</v>
      </c>
      <c r="AA96" s="240">
        <v>2.6003</v>
      </c>
      <c r="AB96" s="241">
        <f t="shared" si="7"/>
        <v>0.014199999999999945</v>
      </c>
      <c r="AC96" s="242">
        <f t="shared" si="8"/>
        <v>0</v>
      </c>
      <c r="AL96" s="249">
        <v>38576</v>
      </c>
      <c r="AM96" s="250">
        <v>0.23439814814814816</v>
      </c>
      <c r="AN96" s="251">
        <v>860</v>
      </c>
      <c r="AO96" s="251">
        <v>1200</v>
      </c>
      <c r="AP96" s="251">
        <v>-0.002</v>
      </c>
      <c r="AQ96" s="251">
        <v>0</v>
      </c>
      <c r="AR96" s="251">
        <v>1200</v>
      </c>
      <c r="AS96" s="251">
        <v>-0.009</v>
      </c>
      <c r="AT96" s="251">
        <v>0.002</v>
      </c>
    </row>
    <row r="97" spans="24:46" ht="12.75">
      <c r="X97" s="237">
        <v>450</v>
      </c>
      <c r="Y97" s="238">
        <v>2.1213</v>
      </c>
      <c r="Z97" s="239">
        <v>450</v>
      </c>
      <c r="AA97" s="240">
        <v>2.6003</v>
      </c>
      <c r="AB97" s="241">
        <f t="shared" si="7"/>
        <v>0</v>
      </c>
      <c r="AC97" s="242">
        <f t="shared" si="8"/>
        <v>0.011639999999999961</v>
      </c>
      <c r="AL97" s="249">
        <v>38576</v>
      </c>
      <c r="AM97" s="250">
        <v>0.24134259259259258</v>
      </c>
      <c r="AN97" s="251">
        <v>870</v>
      </c>
      <c r="AO97" s="251">
        <v>1200</v>
      </c>
      <c r="AP97" s="251">
        <v>-0.001</v>
      </c>
      <c r="AQ97" s="251">
        <v>-0.001</v>
      </c>
      <c r="AR97" s="251">
        <v>1200</v>
      </c>
      <c r="AS97" s="251">
        <v>0.003</v>
      </c>
      <c r="AT97" s="251">
        <v>0.002</v>
      </c>
    </row>
    <row r="98" spans="24:46" ht="12.75">
      <c r="X98" s="237">
        <v>455</v>
      </c>
      <c r="Y98" s="238">
        <v>2.1213</v>
      </c>
      <c r="Z98" s="239">
        <v>455</v>
      </c>
      <c r="AA98" s="240">
        <v>2.5421</v>
      </c>
      <c r="AB98" s="241">
        <f t="shared" si="7"/>
        <v>0.010220000000000073</v>
      </c>
      <c r="AC98" s="242">
        <f t="shared" si="8"/>
        <v>0</v>
      </c>
      <c r="AL98" s="249">
        <v>38576</v>
      </c>
      <c r="AM98" s="250">
        <v>0.24828703703703703</v>
      </c>
      <c r="AN98" s="251">
        <v>880</v>
      </c>
      <c r="AO98" s="251">
        <v>1200</v>
      </c>
      <c r="AP98" s="251">
        <v>-0.001</v>
      </c>
      <c r="AQ98" s="251">
        <v>-0.001</v>
      </c>
      <c r="AR98" s="251">
        <v>1200</v>
      </c>
      <c r="AS98" s="251">
        <v>-0.007</v>
      </c>
      <c r="AT98" s="251">
        <v>0.019</v>
      </c>
    </row>
    <row r="99" spans="24:46" ht="12.75">
      <c r="X99" s="237">
        <v>460</v>
      </c>
      <c r="Y99" s="238">
        <v>2.0702</v>
      </c>
      <c r="Z99" s="239">
        <v>460</v>
      </c>
      <c r="AA99" s="240">
        <v>2.5421</v>
      </c>
      <c r="AB99" s="241">
        <f t="shared" si="7"/>
        <v>0</v>
      </c>
      <c r="AC99" s="242">
        <f t="shared" si="8"/>
        <v>0.009839999999999982</v>
      </c>
      <c r="AL99" s="249">
        <v>38576</v>
      </c>
      <c r="AM99" s="250">
        <v>0.2552314814814815</v>
      </c>
      <c r="AN99" s="251">
        <v>890</v>
      </c>
      <c r="AO99" s="251">
        <v>1200</v>
      </c>
      <c r="AP99" s="251">
        <v>-0.002</v>
      </c>
      <c r="AQ99" s="251">
        <v>0</v>
      </c>
      <c r="AR99" s="251">
        <v>1200</v>
      </c>
      <c r="AS99" s="251">
        <v>-0.015</v>
      </c>
      <c r="AT99" s="251">
        <v>0.008</v>
      </c>
    </row>
    <row r="100" spans="24:46" ht="12.75">
      <c r="X100" s="237">
        <v>465</v>
      </c>
      <c r="Y100" s="238">
        <v>2.0702</v>
      </c>
      <c r="Z100" s="239">
        <v>465</v>
      </c>
      <c r="AA100" s="240">
        <v>2.4929</v>
      </c>
      <c r="AB100" s="241">
        <f t="shared" si="7"/>
        <v>0.010579999999999945</v>
      </c>
      <c r="AC100" s="242">
        <f t="shared" si="8"/>
        <v>0</v>
      </c>
      <c r="AL100" s="249">
        <v>38576</v>
      </c>
      <c r="AM100" s="250">
        <v>0.2621759259259259</v>
      </c>
      <c r="AN100" s="251">
        <v>900</v>
      </c>
      <c r="AO100" s="251">
        <v>1200</v>
      </c>
      <c r="AP100" s="251">
        <v>-0.001</v>
      </c>
      <c r="AQ100" s="251">
        <v>-0.003</v>
      </c>
      <c r="AR100" s="251">
        <v>1200</v>
      </c>
      <c r="AS100" s="251">
        <v>-0.012</v>
      </c>
      <c r="AT100" s="251">
        <v>0.011</v>
      </c>
    </row>
    <row r="101" spans="24:46" ht="12.75">
      <c r="X101" s="237">
        <v>470</v>
      </c>
      <c r="Y101" s="238">
        <v>2.0173</v>
      </c>
      <c r="Z101" s="239">
        <v>470</v>
      </c>
      <c r="AA101" s="240">
        <v>2.4929</v>
      </c>
      <c r="AB101" s="241">
        <f t="shared" si="7"/>
        <v>0</v>
      </c>
      <c r="AC101" s="242">
        <f t="shared" si="8"/>
        <v>0.014620000000000032</v>
      </c>
      <c r="AL101" s="249">
        <v>38576</v>
      </c>
      <c r="AM101" s="250">
        <v>0.26912037037037034</v>
      </c>
      <c r="AN101" s="251">
        <v>910</v>
      </c>
      <c r="AO101" s="251">
        <v>1200</v>
      </c>
      <c r="AP101" s="251">
        <v>-0.001</v>
      </c>
      <c r="AQ101" s="251">
        <v>-0.003</v>
      </c>
      <c r="AR101" s="251">
        <v>1200</v>
      </c>
      <c r="AS101" s="251">
        <v>-0.022</v>
      </c>
      <c r="AT101" s="251">
        <v>-0.007</v>
      </c>
    </row>
    <row r="102" spans="24:46" ht="12.75">
      <c r="X102" s="237">
        <v>475</v>
      </c>
      <c r="Y102" s="238">
        <v>2.0173</v>
      </c>
      <c r="Z102" s="239">
        <v>475</v>
      </c>
      <c r="AA102" s="240">
        <v>2.4198</v>
      </c>
      <c r="AB102" s="241">
        <f t="shared" si="7"/>
        <v>0.011580000000000012</v>
      </c>
      <c r="AC102" s="242">
        <f t="shared" si="8"/>
        <v>0</v>
      </c>
      <c r="AL102" s="249">
        <v>38576</v>
      </c>
      <c r="AM102" s="250">
        <v>0.2760648148148148</v>
      </c>
      <c r="AN102" s="251">
        <v>920</v>
      </c>
      <c r="AO102" s="251">
        <v>1200</v>
      </c>
      <c r="AP102" s="251">
        <v>0</v>
      </c>
      <c r="AQ102" s="251">
        <v>-0.001</v>
      </c>
      <c r="AR102" s="251">
        <v>1200</v>
      </c>
      <c r="AS102" s="251">
        <v>0.025</v>
      </c>
      <c r="AT102" s="251">
        <v>-0.016</v>
      </c>
    </row>
    <row r="103" spans="24:46" ht="12.75">
      <c r="X103" s="237">
        <v>480</v>
      </c>
      <c r="Y103" s="238">
        <v>1.9594</v>
      </c>
      <c r="Z103" s="239">
        <v>480</v>
      </c>
      <c r="AA103" s="240">
        <v>2.4198</v>
      </c>
      <c r="AB103" s="241">
        <f t="shared" si="7"/>
        <v>0</v>
      </c>
      <c r="AC103" s="242">
        <f t="shared" si="8"/>
        <v>0.011319999999999997</v>
      </c>
      <c r="AL103" s="249">
        <v>38576</v>
      </c>
      <c r="AM103" s="250">
        <v>0.28300925925925924</v>
      </c>
      <c r="AN103" s="251">
        <v>930</v>
      </c>
      <c r="AO103" s="251">
        <v>1200</v>
      </c>
      <c r="AP103" s="251">
        <v>0</v>
      </c>
      <c r="AQ103" s="251">
        <v>-0.002</v>
      </c>
      <c r="AR103" s="251">
        <v>1200</v>
      </c>
      <c r="AS103" s="251">
        <v>-0.011</v>
      </c>
      <c r="AT103" s="251">
        <v>-0.005</v>
      </c>
    </row>
    <row r="104" spans="24:46" ht="12.75">
      <c r="X104" s="237">
        <v>485</v>
      </c>
      <c r="Y104" s="238">
        <v>1.9594</v>
      </c>
      <c r="Z104" s="239">
        <v>485</v>
      </c>
      <c r="AA104" s="240">
        <v>2.3632</v>
      </c>
      <c r="AB104" s="241">
        <f t="shared" si="7"/>
        <v>0.013080000000000026</v>
      </c>
      <c r="AC104" s="242">
        <f t="shared" si="8"/>
        <v>0</v>
      </c>
      <c r="AL104" s="249">
        <v>38576</v>
      </c>
      <c r="AM104" s="250">
        <v>0.2899537037037037</v>
      </c>
      <c r="AN104" s="251">
        <v>940</v>
      </c>
      <c r="AO104" s="251">
        <v>1200</v>
      </c>
      <c r="AP104" s="251">
        <v>-0.001</v>
      </c>
      <c r="AQ104" s="251">
        <v>0</v>
      </c>
      <c r="AR104" s="251">
        <v>1200</v>
      </c>
      <c r="AS104" s="251">
        <v>-0.004</v>
      </c>
      <c r="AT104" s="251">
        <v>0</v>
      </c>
    </row>
    <row r="105" spans="24:46" ht="12.75">
      <c r="X105" s="237">
        <v>490</v>
      </c>
      <c r="Y105" s="238">
        <v>1.894</v>
      </c>
      <c r="Z105" s="239">
        <v>490</v>
      </c>
      <c r="AA105" s="240">
        <v>2.3632</v>
      </c>
      <c r="AB105" s="241">
        <f t="shared" si="7"/>
        <v>0</v>
      </c>
      <c r="AC105" s="242">
        <f t="shared" si="8"/>
        <v>0.008439999999999958</v>
      </c>
      <c r="AL105" s="249">
        <v>38576</v>
      </c>
      <c r="AM105" s="250">
        <v>0.29689814814814813</v>
      </c>
      <c r="AN105" s="251">
        <v>950</v>
      </c>
      <c r="AO105" s="251">
        <v>1200</v>
      </c>
      <c r="AP105" s="251">
        <v>0</v>
      </c>
      <c r="AQ105" s="251">
        <v>-0.002</v>
      </c>
      <c r="AR105" s="251">
        <v>1200</v>
      </c>
      <c r="AS105" s="251">
        <v>0.011</v>
      </c>
      <c r="AT105" s="251">
        <v>0.001</v>
      </c>
    </row>
    <row r="106" spans="24:46" ht="12.75">
      <c r="X106" s="237">
        <v>495</v>
      </c>
      <c r="Y106" s="238">
        <v>1.894</v>
      </c>
      <c r="Z106" s="239">
        <v>495</v>
      </c>
      <c r="AA106" s="240">
        <v>2.321</v>
      </c>
      <c r="AB106" s="241">
        <f t="shared" si="7"/>
        <v>0.008819999999999962</v>
      </c>
      <c r="AC106" s="242">
        <f t="shared" si="8"/>
        <v>0</v>
      </c>
      <c r="AL106" s="249">
        <v>38576</v>
      </c>
      <c r="AM106" s="250">
        <v>0.3038425925925926</v>
      </c>
      <c r="AN106" s="251">
        <v>960</v>
      </c>
      <c r="AO106" s="251">
        <v>1200</v>
      </c>
      <c r="AP106" s="251">
        <v>0</v>
      </c>
      <c r="AQ106" s="251">
        <v>-0.001</v>
      </c>
      <c r="AR106" s="251">
        <v>1200</v>
      </c>
      <c r="AS106" s="251">
        <v>0.009</v>
      </c>
      <c r="AT106" s="251">
        <v>-0.009</v>
      </c>
    </row>
    <row r="107" spans="24:46" ht="12.75">
      <c r="X107" s="237">
        <v>500</v>
      </c>
      <c r="Y107" s="238">
        <v>1.8499</v>
      </c>
      <c r="Z107" s="239">
        <v>500</v>
      </c>
      <c r="AA107" s="240">
        <v>2.321</v>
      </c>
      <c r="AB107" s="241">
        <f t="shared" si="7"/>
        <v>0</v>
      </c>
      <c r="AC107" s="242">
        <f t="shared" si="8"/>
        <v>0.010800000000000054</v>
      </c>
      <c r="AL107" s="249">
        <v>38576</v>
      </c>
      <c r="AM107" s="250">
        <v>0.31078703703703703</v>
      </c>
      <c r="AN107" s="251">
        <v>970</v>
      </c>
      <c r="AO107" s="251">
        <v>1200</v>
      </c>
      <c r="AP107" s="251">
        <v>-0.002</v>
      </c>
      <c r="AQ107" s="251">
        <v>-0.001</v>
      </c>
      <c r="AR107" s="251">
        <v>1200</v>
      </c>
      <c r="AS107" s="251">
        <v>-0.005</v>
      </c>
      <c r="AT107" s="251">
        <v>0.003</v>
      </c>
    </row>
    <row r="108" spans="24:46" ht="12.75">
      <c r="X108" s="237">
        <v>505</v>
      </c>
      <c r="Y108" s="238">
        <v>1.8499</v>
      </c>
      <c r="Z108" s="239">
        <v>505</v>
      </c>
      <c r="AA108" s="240">
        <v>2.267</v>
      </c>
      <c r="AB108" s="241">
        <f t="shared" si="7"/>
        <v>0.0129</v>
      </c>
      <c r="AC108" s="242">
        <f t="shared" si="8"/>
        <v>0</v>
      </c>
      <c r="AL108" s="249">
        <v>38576</v>
      </c>
      <c r="AM108" s="250">
        <v>0.3177314814814815</v>
      </c>
      <c r="AN108" s="251">
        <v>980</v>
      </c>
      <c r="AO108" s="251">
        <v>1200</v>
      </c>
      <c r="AP108" s="251">
        <v>0</v>
      </c>
      <c r="AQ108" s="251">
        <v>-0.001</v>
      </c>
      <c r="AR108" s="251">
        <v>1200</v>
      </c>
      <c r="AS108" s="251">
        <v>-0.017</v>
      </c>
      <c r="AT108" s="251">
        <v>0.004</v>
      </c>
    </row>
    <row r="109" spans="24:46" ht="12.75">
      <c r="X109" s="237">
        <v>510</v>
      </c>
      <c r="Y109" s="238">
        <v>1.7854</v>
      </c>
      <c r="Z109" s="239">
        <v>510</v>
      </c>
      <c r="AA109" s="240">
        <v>2.267</v>
      </c>
      <c r="AB109" s="241">
        <f t="shared" si="7"/>
        <v>0</v>
      </c>
      <c r="AC109" s="242">
        <f t="shared" si="8"/>
        <v>0.01070000000000002</v>
      </c>
      <c r="AL109" s="249">
        <v>38576</v>
      </c>
      <c r="AM109" s="250">
        <v>0.3246759259259259</v>
      </c>
      <c r="AN109" s="251">
        <v>990</v>
      </c>
      <c r="AO109" s="251">
        <v>1200</v>
      </c>
      <c r="AP109" s="251">
        <v>-0.002</v>
      </c>
      <c r="AQ109" s="251">
        <v>-0.001</v>
      </c>
      <c r="AR109" s="251">
        <v>1200</v>
      </c>
      <c r="AS109" s="251">
        <v>-0.013</v>
      </c>
      <c r="AT109" s="251">
        <v>-0.005</v>
      </c>
    </row>
    <row r="110" spans="24:46" ht="12.75">
      <c r="X110" s="237">
        <v>515</v>
      </c>
      <c r="Y110" s="238">
        <v>1.7854</v>
      </c>
      <c r="Z110" s="239">
        <v>515</v>
      </c>
      <c r="AA110" s="240">
        <v>2.2135</v>
      </c>
      <c r="AB110" s="241">
        <f t="shared" si="7"/>
        <v>0.01182000000000003</v>
      </c>
      <c r="AC110" s="242">
        <f t="shared" si="8"/>
        <v>0</v>
      </c>
      <c r="AL110" s="249">
        <v>38576</v>
      </c>
      <c r="AM110" s="250">
        <v>0.33162037037037034</v>
      </c>
      <c r="AN110" s="251">
        <v>1000</v>
      </c>
      <c r="AO110" s="251">
        <v>1200</v>
      </c>
      <c r="AP110" s="251">
        <v>0.001</v>
      </c>
      <c r="AQ110" s="251">
        <v>-0.001</v>
      </c>
      <c r="AR110" s="251">
        <v>1200</v>
      </c>
      <c r="AS110" s="251">
        <v>-0.006</v>
      </c>
      <c r="AT110" s="251">
        <v>0.022</v>
      </c>
    </row>
    <row r="111" spans="24:46" ht="12.75">
      <c r="X111" s="237">
        <v>520</v>
      </c>
      <c r="Y111" s="238">
        <v>1.7263</v>
      </c>
      <c r="Z111" s="239">
        <v>520</v>
      </c>
      <c r="AA111" s="240">
        <v>2.2135</v>
      </c>
      <c r="AB111" s="241">
        <f t="shared" si="7"/>
        <v>0</v>
      </c>
      <c r="AC111" s="242">
        <f t="shared" si="8"/>
        <v>0.014399999999999923</v>
      </c>
      <c r="AL111" s="249">
        <v>38576</v>
      </c>
      <c r="AM111" s="250">
        <v>0.3385648148148148</v>
      </c>
      <c r="AN111" s="251">
        <v>1010</v>
      </c>
      <c r="AO111" s="251">
        <v>1200</v>
      </c>
      <c r="AP111" s="251">
        <v>-0.001</v>
      </c>
      <c r="AQ111" s="251">
        <v>-0.001</v>
      </c>
      <c r="AR111" s="251">
        <v>1200</v>
      </c>
      <c r="AS111" s="251">
        <v>-0.03</v>
      </c>
      <c r="AT111" s="251">
        <v>0.017</v>
      </c>
    </row>
    <row r="112" spans="24:46" ht="12.75">
      <c r="X112" s="237">
        <v>525</v>
      </c>
      <c r="Y112" s="238">
        <v>1.7263</v>
      </c>
      <c r="Z112" s="239">
        <v>525</v>
      </c>
      <c r="AA112" s="240">
        <v>2.1415</v>
      </c>
      <c r="AB112" s="241">
        <f t="shared" si="7"/>
        <v>0.006679999999999975</v>
      </c>
      <c r="AC112" s="242">
        <f t="shared" si="8"/>
        <v>0</v>
      </c>
      <c r="AL112" s="249">
        <v>38576</v>
      </c>
      <c r="AM112" s="250">
        <v>0.34550925925925924</v>
      </c>
      <c r="AN112" s="251">
        <v>1020</v>
      </c>
      <c r="AO112" s="251">
        <v>1200</v>
      </c>
      <c r="AP112" s="251">
        <v>-0.001</v>
      </c>
      <c r="AQ112" s="251">
        <v>-0.002</v>
      </c>
      <c r="AR112" s="251">
        <v>1200</v>
      </c>
      <c r="AS112" s="251">
        <v>-0.01</v>
      </c>
      <c r="AT112" s="251">
        <v>-0.016</v>
      </c>
    </row>
    <row r="113" spans="24:46" ht="12.75">
      <c r="X113" s="237">
        <v>530</v>
      </c>
      <c r="Y113" s="238">
        <v>1.6929</v>
      </c>
      <c r="Z113" s="239">
        <v>530</v>
      </c>
      <c r="AA113" s="240">
        <v>2.1415</v>
      </c>
      <c r="AB113" s="241">
        <f t="shared" si="7"/>
        <v>0</v>
      </c>
      <c r="AC113" s="242">
        <f t="shared" si="8"/>
        <v>0.008700000000000064</v>
      </c>
      <c r="AL113" s="249">
        <v>38576</v>
      </c>
      <c r="AM113" s="250">
        <v>0.3524537037037037</v>
      </c>
      <c r="AN113" s="251">
        <v>1030</v>
      </c>
      <c r="AO113" s="251">
        <v>1200</v>
      </c>
      <c r="AP113" s="251">
        <v>0</v>
      </c>
      <c r="AQ113" s="251">
        <v>-0.001</v>
      </c>
      <c r="AR113" s="251">
        <v>1200</v>
      </c>
      <c r="AS113" s="251">
        <v>0.006</v>
      </c>
      <c r="AT113" s="251">
        <v>0.007</v>
      </c>
    </row>
    <row r="114" spans="24:46" ht="12.75">
      <c r="X114" s="237">
        <v>535</v>
      </c>
      <c r="Y114" s="238">
        <v>1.6929</v>
      </c>
      <c r="Z114" s="239">
        <v>535</v>
      </c>
      <c r="AA114" s="240">
        <v>2.098</v>
      </c>
      <c r="AB114" s="241">
        <f t="shared" si="7"/>
        <v>0.011640000000000006</v>
      </c>
      <c r="AC114" s="242">
        <f t="shared" si="8"/>
        <v>0</v>
      </c>
      <c r="AL114" s="249">
        <v>38576</v>
      </c>
      <c r="AM114" s="250">
        <v>0.35939814814814813</v>
      </c>
      <c r="AN114" s="251">
        <v>1040</v>
      </c>
      <c r="AO114" s="251">
        <v>1200</v>
      </c>
      <c r="AP114" s="251">
        <v>-0.001</v>
      </c>
      <c r="AQ114" s="251">
        <v>-0.002</v>
      </c>
      <c r="AR114" s="251">
        <v>1200</v>
      </c>
      <c r="AS114" s="251">
        <v>0.01</v>
      </c>
      <c r="AT114" s="251">
        <v>-0.001</v>
      </c>
    </row>
    <row r="115" spans="24:46" ht="12.75">
      <c r="X115" s="237">
        <v>540</v>
      </c>
      <c r="Y115" s="238">
        <v>1.6347</v>
      </c>
      <c r="Z115" s="239">
        <v>540</v>
      </c>
      <c r="AA115" s="240">
        <v>2.098</v>
      </c>
      <c r="AB115" s="241"/>
      <c r="AC115" s="242">
        <f t="shared" si="8"/>
        <v>0.01191999999999993</v>
      </c>
      <c r="AL115" s="249">
        <v>38576</v>
      </c>
      <c r="AM115" s="250">
        <v>0.3663541666666667</v>
      </c>
      <c r="AN115" s="251">
        <v>1050</v>
      </c>
      <c r="AO115" s="251">
        <v>1200</v>
      </c>
      <c r="AP115" s="251">
        <v>0</v>
      </c>
      <c r="AQ115" s="251">
        <v>-0.001</v>
      </c>
      <c r="AR115" s="251">
        <v>1200</v>
      </c>
      <c r="AS115" s="251">
        <v>-0.001</v>
      </c>
      <c r="AT115" s="251">
        <v>-0.006</v>
      </c>
    </row>
    <row r="116" spans="24:46" ht="12.75">
      <c r="X116" s="237"/>
      <c r="Y116" s="238"/>
      <c r="Z116" s="239">
        <v>545</v>
      </c>
      <c r="AA116" s="240">
        <v>2.0384</v>
      </c>
      <c r="AB116" s="241"/>
      <c r="AC116" s="242">
        <f t="shared" si="8"/>
        <v>0</v>
      </c>
      <c r="AL116" s="249">
        <v>38576</v>
      </c>
      <c r="AM116" s="250">
        <v>0.3732870370370371</v>
      </c>
      <c r="AN116" s="251">
        <v>1060</v>
      </c>
      <c r="AO116" s="251">
        <v>1200</v>
      </c>
      <c r="AP116" s="251">
        <v>0</v>
      </c>
      <c r="AQ116" s="251">
        <v>0</v>
      </c>
      <c r="AR116" s="251">
        <v>1200</v>
      </c>
      <c r="AS116" s="251">
        <v>0.013</v>
      </c>
      <c r="AT116" s="251">
        <v>-0.007</v>
      </c>
    </row>
    <row r="117" spans="24:46" ht="12.75">
      <c r="X117" s="237"/>
      <c r="Y117" s="238"/>
      <c r="Z117" s="239">
        <v>550</v>
      </c>
      <c r="AA117" s="240">
        <v>2.0384</v>
      </c>
      <c r="AB117" s="241"/>
      <c r="AC117" s="242">
        <f t="shared" si="8"/>
        <v>0.0036800000000000387</v>
      </c>
      <c r="AL117" s="249">
        <v>38576</v>
      </c>
      <c r="AM117" s="250">
        <v>0.3802314814814815</v>
      </c>
      <c r="AN117" s="251">
        <v>1070</v>
      </c>
      <c r="AO117" s="251">
        <v>1200</v>
      </c>
      <c r="AP117" s="251">
        <v>-0.002</v>
      </c>
      <c r="AQ117" s="251">
        <v>-0.002</v>
      </c>
      <c r="AR117" s="251">
        <v>1200</v>
      </c>
      <c r="AS117" s="251">
        <v>0</v>
      </c>
      <c r="AT117" s="251">
        <v>-0.017</v>
      </c>
    </row>
    <row r="118" spans="24:46" ht="12.75">
      <c r="X118" s="237"/>
      <c r="Y118" s="238"/>
      <c r="Z118" s="239">
        <v>555</v>
      </c>
      <c r="AA118" s="240">
        <v>2.02</v>
      </c>
      <c r="AB118" s="241"/>
      <c r="AC118" s="242"/>
      <c r="AL118" s="249">
        <v>38576</v>
      </c>
      <c r="AM118" s="250">
        <v>0.3871875</v>
      </c>
      <c r="AN118" s="251">
        <v>1080</v>
      </c>
      <c r="AO118" s="251">
        <v>1200</v>
      </c>
      <c r="AP118" s="251">
        <v>-0.001</v>
      </c>
      <c r="AQ118" s="251">
        <v>-0.001</v>
      </c>
      <c r="AR118" s="251">
        <v>1200</v>
      </c>
      <c r="AS118" s="251">
        <v>-0.022</v>
      </c>
      <c r="AT118" s="251">
        <v>-0.02</v>
      </c>
    </row>
    <row r="119" spans="24:46" ht="12.75">
      <c r="X119" s="237"/>
      <c r="Y119" s="238"/>
      <c r="Z119" s="260"/>
      <c r="AA119" s="261"/>
      <c r="AB119" s="241"/>
      <c r="AC119" s="242"/>
      <c r="AL119" s="249">
        <v>38576</v>
      </c>
      <c r="AM119" s="250">
        <v>0.39413194444444444</v>
      </c>
      <c r="AN119" s="251">
        <v>1090</v>
      </c>
      <c r="AO119" s="251">
        <v>1200</v>
      </c>
      <c r="AP119" s="251">
        <v>0</v>
      </c>
      <c r="AQ119" s="251">
        <v>-0.002</v>
      </c>
      <c r="AR119" s="251">
        <v>1200</v>
      </c>
      <c r="AS119" s="251">
        <v>-0.003</v>
      </c>
      <c r="AT119" s="251">
        <v>0.002</v>
      </c>
    </row>
    <row r="120" spans="24:46" ht="12.75">
      <c r="X120" s="237"/>
      <c r="Y120" s="238"/>
      <c r="Z120" s="260"/>
      <c r="AA120" s="261"/>
      <c r="AB120" s="241"/>
      <c r="AC120" s="242"/>
      <c r="AL120" s="249">
        <v>38576</v>
      </c>
      <c r="AM120" s="250">
        <v>0.40120370370370373</v>
      </c>
      <c r="AN120" s="251">
        <v>1100</v>
      </c>
      <c r="AO120" s="251">
        <v>1400</v>
      </c>
      <c r="AP120" s="251">
        <v>-0.003</v>
      </c>
      <c r="AQ120" s="251">
        <v>-0.003</v>
      </c>
      <c r="AR120" s="251">
        <v>1400</v>
      </c>
      <c r="AS120" s="251">
        <v>-0.014</v>
      </c>
      <c r="AT120" s="251">
        <v>0.002</v>
      </c>
    </row>
    <row r="121" spans="24:46" ht="12.75">
      <c r="X121" s="237"/>
      <c r="Y121" s="238"/>
      <c r="Z121" s="260"/>
      <c r="AA121" s="261"/>
      <c r="AB121" s="241"/>
      <c r="AC121" s="242"/>
      <c r="AL121" s="249">
        <v>38576</v>
      </c>
      <c r="AM121" s="250">
        <v>0.40803240740740737</v>
      </c>
      <c r="AN121" s="251">
        <v>1110</v>
      </c>
      <c r="AO121" s="251">
        <v>1400</v>
      </c>
      <c r="AP121" s="251">
        <v>-0.001</v>
      </c>
      <c r="AQ121" s="251">
        <v>-0.003</v>
      </c>
      <c r="AR121" s="251">
        <v>1400</v>
      </c>
      <c r="AS121" s="251">
        <v>-0.016</v>
      </c>
      <c r="AT121" s="251">
        <v>-0.007</v>
      </c>
    </row>
    <row r="122" spans="24:46" ht="12.75">
      <c r="X122" s="237"/>
      <c r="Y122" s="238"/>
      <c r="Z122" s="260"/>
      <c r="AA122" s="261"/>
      <c r="AB122" s="241"/>
      <c r="AC122" s="242"/>
      <c r="AL122" s="249">
        <v>38576</v>
      </c>
      <c r="AM122" s="250">
        <v>0.4149768518518519</v>
      </c>
      <c r="AN122" s="251">
        <v>1120</v>
      </c>
      <c r="AO122" s="251">
        <v>1400</v>
      </c>
      <c r="AP122" s="251">
        <v>0.002</v>
      </c>
      <c r="AQ122" s="251">
        <v>-0.003</v>
      </c>
      <c r="AR122" s="251">
        <v>1400</v>
      </c>
      <c r="AS122" s="251">
        <v>0.011</v>
      </c>
      <c r="AT122" s="251">
        <v>0.009</v>
      </c>
    </row>
    <row r="123" spans="24:46" ht="12.75">
      <c r="X123" s="237"/>
      <c r="Y123" s="238"/>
      <c r="Z123" s="260"/>
      <c r="AA123" s="261"/>
      <c r="AB123" s="241"/>
      <c r="AC123" s="242"/>
      <c r="AL123" s="249">
        <v>38576</v>
      </c>
      <c r="AM123" s="250">
        <v>0.4219212962962963</v>
      </c>
      <c r="AN123" s="251">
        <v>1130</v>
      </c>
      <c r="AO123" s="251">
        <v>1400</v>
      </c>
      <c r="AP123" s="251">
        <v>0.001</v>
      </c>
      <c r="AQ123" s="251">
        <v>-0.001</v>
      </c>
      <c r="AR123" s="251">
        <v>1400</v>
      </c>
      <c r="AS123" s="251">
        <v>0.013</v>
      </c>
      <c r="AT123" s="251">
        <v>0.025</v>
      </c>
    </row>
    <row r="124" spans="24:46" ht="12.75">
      <c r="X124" s="237"/>
      <c r="Y124" s="238"/>
      <c r="Z124" s="260"/>
      <c r="AA124" s="261"/>
      <c r="AB124" s="241"/>
      <c r="AC124" s="242"/>
      <c r="AL124" s="249">
        <v>38576</v>
      </c>
      <c r="AM124" s="250">
        <v>0.42886574074074074</v>
      </c>
      <c r="AN124" s="251">
        <v>1140</v>
      </c>
      <c r="AO124" s="251">
        <v>1400</v>
      </c>
      <c r="AP124" s="251">
        <v>-0.002</v>
      </c>
      <c r="AQ124" s="251">
        <v>-0.001</v>
      </c>
      <c r="AR124" s="251">
        <v>1400</v>
      </c>
      <c r="AS124" s="251">
        <v>0.011</v>
      </c>
      <c r="AT124" s="251">
        <v>-0.008</v>
      </c>
    </row>
    <row r="125" spans="24:46" ht="12.75">
      <c r="X125" s="237"/>
      <c r="Y125" s="238"/>
      <c r="Z125" s="260"/>
      <c r="AA125" s="261"/>
      <c r="AB125" s="241"/>
      <c r="AC125" s="242"/>
      <c r="AL125" s="249">
        <v>38576</v>
      </c>
      <c r="AM125" s="250">
        <v>0.4358101851851852</v>
      </c>
      <c r="AN125" s="251">
        <v>1150</v>
      </c>
      <c r="AO125" s="251">
        <v>1400</v>
      </c>
      <c r="AP125" s="251">
        <v>-0.002</v>
      </c>
      <c r="AQ125" s="251">
        <v>-0.003</v>
      </c>
      <c r="AR125" s="251">
        <v>1400</v>
      </c>
      <c r="AS125" s="251">
        <v>0.003</v>
      </c>
      <c r="AT125" s="251">
        <v>-0.022</v>
      </c>
    </row>
    <row r="126" spans="24:46" ht="12.75">
      <c r="X126" s="237"/>
      <c r="Y126" s="238"/>
      <c r="Z126" s="260"/>
      <c r="AA126" s="261"/>
      <c r="AB126" s="241"/>
      <c r="AC126" s="242"/>
      <c r="AL126" s="249">
        <v>38576</v>
      </c>
      <c r="AM126" s="250">
        <v>0.44275462962962964</v>
      </c>
      <c r="AN126" s="251">
        <v>1160</v>
      </c>
      <c r="AO126" s="251">
        <v>1400</v>
      </c>
      <c r="AP126" s="251">
        <v>-0.002</v>
      </c>
      <c r="AQ126" s="251">
        <v>-0.003</v>
      </c>
      <c r="AR126" s="251">
        <v>1400</v>
      </c>
      <c r="AS126" s="251">
        <v>0.019</v>
      </c>
      <c r="AT126" s="251">
        <v>-0.009</v>
      </c>
    </row>
    <row r="127" spans="24:46" ht="12.75">
      <c r="X127" s="237"/>
      <c r="Y127" s="238"/>
      <c r="Z127" s="260"/>
      <c r="AA127" s="261"/>
      <c r="AB127" s="241"/>
      <c r="AC127" s="242"/>
      <c r="AL127" s="249">
        <v>38576</v>
      </c>
      <c r="AM127" s="250">
        <v>0.44969907407407406</v>
      </c>
      <c r="AN127" s="251">
        <v>1170</v>
      </c>
      <c r="AO127" s="251">
        <v>1400</v>
      </c>
      <c r="AP127" s="251">
        <v>-0.003</v>
      </c>
      <c r="AQ127" s="251">
        <v>-0.003</v>
      </c>
      <c r="AR127" s="251">
        <v>1400</v>
      </c>
      <c r="AS127" s="251">
        <v>-0.003</v>
      </c>
      <c r="AT127" s="251">
        <v>0.016</v>
      </c>
    </row>
    <row r="128" spans="24:46" ht="12.75">
      <c r="X128" s="237"/>
      <c r="Y128" s="238"/>
      <c r="Z128" s="260"/>
      <c r="AA128" s="261"/>
      <c r="AB128" s="241"/>
      <c r="AC128" s="242"/>
      <c r="AL128" s="249">
        <v>38576</v>
      </c>
      <c r="AM128" s="250">
        <v>0.45664351851851853</v>
      </c>
      <c r="AN128" s="251">
        <v>1180</v>
      </c>
      <c r="AO128" s="251">
        <v>1400</v>
      </c>
      <c r="AP128" s="251">
        <v>-0.001</v>
      </c>
      <c r="AQ128" s="251">
        <v>-0.002</v>
      </c>
      <c r="AR128" s="251">
        <v>1400</v>
      </c>
      <c r="AS128" s="251">
        <v>0.014</v>
      </c>
      <c r="AT128" s="251">
        <v>0.011</v>
      </c>
    </row>
    <row r="129" spans="24:46" ht="12.75">
      <c r="X129" s="237"/>
      <c r="Y129" s="238"/>
      <c r="Z129" s="260"/>
      <c r="AA129" s="261"/>
      <c r="AB129" s="241"/>
      <c r="AC129" s="242"/>
      <c r="AL129" s="249">
        <v>38576</v>
      </c>
      <c r="AM129" s="250">
        <v>0.46358796296296295</v>
      </c>
      <c r="AN129" s="251">
        <v>1190</v>
      </c>
      <c r="AO129" s="251">
        <v>1400</v>
      </c>
      <c r="AP129" s="251">
        <v>-0.001</v>
      </c>
      <c r="AQ129" s="251">
        <v>0.001</v>
      </c>
      <c r="AR129" s="251">
        <v>1400</v>
      </c>
      <c r="AS129" s="251">
        <v>-0.004</v>
      </c>
      <c r="AT129" s="251">
        <v>-0.014</v>
      </c>
    </row>
    <row r="130" spans="24:46" ht="12.75">
      <c r="X130" s="237"/>
      <c r="Y130" s="238"/>
      <c r="Z130" s="260"/>
      <c r="AA130" s="261"/>
      <c r="AB130" s="241"/>
      <c r="AC130" s="242"/>
      <c r="AL130" s="249">
        <v>38576</v>
      </c>
      <c r="AM130" s="250">
        <v>0.4705439814814815</v>
      </c>
      <c r="AN130" s="251">
        <v>1200</v>
      </c>
      <c r="AO130" s="251">
        <v>1400</v>
      </c>
      <c r="AP130" s="251">
        <v>-0.002</v>
      </c>
      <c r="AQ130" s="251">
        <v>0</v>
      </c>
      <c r="AR130" s="251">
        <v>1400</v>
      </c>
      <c r="AS130" s="251">
        <v>0.013</v>
      </c>
      <c r="AT130" s="251">
        <v>-0.009</v>
      </c>
    </row>
    <row r="131" spans="24:46" ht="12.75">
      <c r="X131" s="237"/>
      <c r="Y131" s="238"/>
      <c r="Z131" s="260"/>
      <c r="AA131" s="261"/>
      <c r="AB131" s="241"/>
      <c r="AC131" s="242"/>
      <c r="AL131" s="249">
        <v>38576</v>
      </c>
      <c r="AM131" s="250">
        <v>0.47748842592592594</v>
      </c>
      <c r="AN131" s="251">
        <v>1210</v>
      </c>
      <c r="AO131" s="251">
        <v>1400</v>
      </c>
      <c r="AP131" s="251">
        <v>-0.002</v>
      </c>
      <c r="AQ131" s="251">
        <v>-0.001</v>
      </c>
      <c r="AR131" s="251">
        <v>1400</v>
      </c>
      <c r="AS131" s="251">
        <v>-0.013</v>
      </c>
      <c r="AT131" s="251">
        <v>0.001</v>
      </c>
    </row>
    <row r="132" spans="24:46" ht="12.75">
      <c r="X132" s="237"/>
      <c r="Y132" s="238"/>
      <c r="Z132" s="260"/>
      <c r="AA132" s="261"/>
      <c r="AB132" s="241"/>
      <c r="AC132" s="242"/>
      <c r="AL132" s="249">
        <v>38576</v>
      </c>
      <c r="AM132" s="250">
        <v>0.4844675925925926</v>
      </c>
      <c r="AN132" s="251">
        <v>1220</v>
      </c>
      <c r="AO132" s="251">
        <v>1500</v>
      </c>
      <c r="AP132" s="251">
        <v>-0.001</v>
      </c>
      <c r="AQ132" s="251">
        <v>-0.001</v>
      </c>
      <c r="AR132" s="251">
        <v>1500</v>
      </c>
      <c r="AS132" s="251">
        <v>0.014</v>
      </c>
      <c r="AT132" s="251">
        <v>-0.006</v>
      </c>
    </row>
    <row r="133" spans="24:46" ht="12.75">
      <c r="X133" s="237"/>
      <c r="Y133" s="238"/>
      <c r="Z133" s="260"/>
      <c r="AA133" s="261"/>
      <c r="AB133" s="241"/>
      <c r="AC133" s="242"/>
      <c r="AL133" s="249">
        <v>38576</v>
      </c>
      <c r="AM133" s="250">
        <v>0.491412037037037</v>
      </c>
      <c r="AN133" s="251">
        <v>1230</v>
      </c>
      <c r="AO133" s="251">
        <v>1500</v>
      </c>
      <c r="AP133" s="251">
        <v>-0.001</v>
      </c>
      <c r="AQ133" s="251">
        <v>-0.005</v>
      </c>
      <c r="AR133" s="251">
        <v>1500</v>
      </c>
      <c r="AS133" s="251">
        <v>-0.009</v>
      </c>
      <c r="AT133" s="251">
        <v>-0.009</v>
      </c>
    </row>
    <row r="134" spans="24:46" ht="12.75">
      <c r="X134" s="237"/>
      <c r="Y134" s="238"/>
      <c r="Z134" s="260"/>
      <c r="AA134" s="261"/>
      <c r="AB134" s="241"/>
      <c r="AC134" s="242"/>
      <c r="AL134" s="249">
        <v>38576</v>
      </c>
      <c r="AM134" s="250">
        <v>0.49835648148148143</v>
      </c>
      <c r="AN134" s="251">
        <v>1240</v>
      </c>
      <c r="AO134" s="251">
        <v>1500</v>
      </c>
      <c r="AP134" s="251">
        <v>0</v>
      </c>
      <c r="AQ134" s="251">
        <v>-0.002</v>
      </c>
      <c r="AR134" s="251">
        <v>1500</v>
      </c>
      <c r="AS134" s="251">
        <v>0.017</v>
      </c>
      <c r="AT134" s="251">
        <v>-0.016</v>
      </c>
    </row>
    <row r="135" spans="24:46" ht="12.75">
      <c r="X135" s="237"/>
      <c r="Y135" s="238"/>
      <c r="Z135" s="260"/>
      <c r="AA135" s="261"/>
      <c r="AB135" s="241"/>
      <c r="AC135" s="242"/>
      <c r="AL135" s="249">
        <v>38576</v>
      </c>
      <c r="AM135" s="250">
        <v>0.5053009259259259</v>
      </c>
      <c r="AN135" s="251">
        <v>1250</v>
      </c>
      <c r="AO135" s="251">
        <v>1500</v>
      </c>
      <c r="AP135" s="251">
        <v>-0.002</v>
      </c>
      <c r="AQ135" s="251">
        <v>-0.002</v>
      </c>
      <c r="AR135" s="251">
        <v>1500</v>
      </c>
      <c r="AS135" s="251">
        <v>0.005</v>
      </c>
      <c r="AT135" s="251">
        <v>0.017</v>
      </c>
    </row>
    <row r="136" spans="24:46" ht="12.75">
      <c r="X136" s="237"/>
      <c r="Y136" s="238"/>
      <c r="Z136" s="260"/>
      <c r="AA136" s="261"/>
      <c r="AB136" s="241"/>
      <c r="AC136" s="242"/>
      <c r="AL136" s="249">
        <v>38576</v>
      </c>
      <c r="AM136" s="250">
        <v>0.5122453703703703</v>
      </c>
      <c r="AN136" s="251">
        <v>1260</v>
      </c>
      <c r="AO136" s="251">
        <v>1500</v>
      </c>
      <c r="AP136" s="251">
        <v>-0.001</v>
      </c>
      <c r="AQ136" s="251">
        <v>-0.002</v>
      </c>
      <c r="AR136" s="251">
        <v>1500</v>
      </c>
      <c r="AS136" s="251">
        <v>-0.009</v>
      </c>
      <c r="AT136" s="251">
        <v>0.012</v>
      </c>
    </row>
    <row r="137" spans="24:46" ht="12.75">
      <c r="X137" s="237"/>
      <c r="Y137" s="238"/>
      <c r="Z137" s="260"/>
      <c r="AA137" s="261"/>
      <c r="AB137" s="241"/>
      <c r="AC137" s="242"/>
      <c r="AL137" s="249">
        <v>38576</v>
      </c>
      <c r="AM137" s="250">
        <v>0.5191898148148147</v>
      </c>
      <c r="AN137" s="251">
        <v>1270</v>
      </c>
      <c r="AO137" s="251">
        <v>1500</v>
      </c>
      <c r="AP137" s="251">
        <v>0</v>
      </c>
      <c r="AQ137" s="251">
        <v>-0.002</v>
      </c>
      <c r="AR137" s="251">
        <v>1500</v>
      </c>
      <c r="AS137" s="251">
        <v>0.002</v>
      </c>
      <c r="AT137" s="251">
        <v>-0.004</v>
      </c>
    </row>
    <row r="138" spans="24:46" ht="12.75">
      <c r="X138" s="237"/>
      <c r="Y138" s="238"/>
      <c r="Z138" s="260"/>
      <c r="AA138" s="261"/>
      <c r="AB138" s="241"/>
      <c r="AC138" s="242"/>
      <c r="AL138" s="249">
        <v>38576</v>
      </c>
      <c r="AM138" s="250">
        <v>0.5261458333333333</v>
      </c>
      <c r="AN138" s="251">
        <v>1280</v>
      </c>
      <c r="AO138" s="251">
        <v>1500</v>
      </c>
      <c r="AP138" s="251">
        <v>-0.001</v>
      </c>
      <c r="AQ138" s="251">
        <v>-0.002</v>
      </c>
      <c r="AR138" s="251">
        <v>1500</v>
      </c>
      <c r="AS138" s="251">
        <v>-0.009</v>
      </c>
      <c r="AT138" s="251">
        <v>-0.003</v>
      </c>
    </row>
    <row r="139" spans="24:46" ht="12.75">
      <c r="X139" s="237"/>
      <c r="Y139" s="238"/>
      <c r="Z139" s="260"/>
      <c r="AA139" s="261"/>
      <c r="AB139" s="241"/>
      <c r="AC139" s="242"/>
      <c r="AL139" s="249">
        <v>38576</v>
      </c>
      <c r="AM139" s="250">
        <v>0.5330208333333334</v>
      </c>
      <c r="AN139" s="251">
        <v>1290</v>
      </c>
      <c r="AO139" s="251">
        <v>1500</v>
      </c>
      <c r="AP139" s="251">
        <v>-0.001</v>
      </c>
      <c r="AQ139" s="251">
        <v>0</v>
      </c>
      <c r="AR139" s="251">
        <v>1500</v>
      </c>
      <c r="AS139" s="251">
        <v>-0.001</v>
      </c>
      <c r="AT139" s="251">
        <v>0.008</v>
      </c>
    </row>
    <row r="140" spans="24:46" ht="12.75">
      <c r="X140" s="237"/>
      <c r="Y140" s="238"/>
      <c r="Z140" s="260"/>
      <c r="AA140" s="261"/>
      <c r="AB140" s="241"/>
      <c r="AC140" s="242"/>
      <c r="AL140" s="249">
        <v>38576</v>
      </c>
      <c r="AM140" s="250">
        <v>0.5399652777777778</v>
      </c>
      <c r="AN140" s="251">
        <v>1300</v>
      </c>
      <c r="AO140" s="251">
        <v>1500</v>
      </c>
      <c r="AP140" s="251">
        <v>-0.002</v>
      </c>
      <c r="AQ140" s="251">
        <v>0</v>
      </c>
      <c r="AR140" s="251">
        <v>1500</v>
      </c>
      <c r="AS140" s="251">
        <v>-0.006</v>
      </c>
      <c r="AT140" s="251">
        <v>0</v>
      </c>
    </row>
    <row r="141" spans="24:46" ht="12.75">
      <c r="X141" s="237"/>
      <c r="Y141" s="238"/>
      <c r="Z141" s="260"/>
      <c r="AA141" s="261"/>
      <c r="AB141" s="241"/>
      <c r="AC141" s="242"/>
      <c r="AL141" s="249">
        <v>38576</v>
      </c>
      <c r="AM141" s="250">
        <v>0.5469097222222222</v>
      </c>
      <c r="AN141" s="251">
        <v>1310</v>
      </c>
      <c r="AO141" s="251">
        <v>1500</v>
      </c>
      <c r="AP141" s="251">
        <v>0</v>
      </c>
      <c r="AQ141" s="251">
        <v>-0.004</v>
      </c>
      <c r="AR141" s="251">
        <v>1500</v>
      </c>
      <c r="AS141" s="251">
        <v>0.008</v>
      </c>
      <c r="AT141" s="251">
        <v>0.002</v>
      </c>
    </row>
    <row r="142" spans="24:46" ht="12.75">
      <c r="X142" s="237"/>
      <c r="Y142" s="238"/>
      <c r="Z142" s="260"/>
      <c r="AA142" s="261"/>
      <c r="AB142" s="241"/>
      <c r="AC142" s="242"/>
      <c r="AL142" s="249">
        <v>38576</v>
      </c>
      <c r="AM142" s="250">
        <v>0.5538541666666666</v>
      </c>
      <c r="AN142" s="251">
        <v>1320</v>
      </c>
      <c r="AO142" s="251">
        <v>1500</v>
      </c>
      <c r="AP142" s="251">
        <v>0</v>
      </c>
      <c r="AQ142" s="251">
        <v>-0.002</v>
      </c>
      <c r="AR142" s="251">
        <v>1500</v>
      </c>
      <c r="AS142" s="251">
        <v>-0.002</v>
      </c>
      <c r="AT142" s="251">
        <v>0.005</v>
      </c>
    </row>
    <row r="143" spans="24:46" ht="12.75">
      <c r="X143" s="237"/>
      <c r="Y143" s="238"/>
      <c r="Z143" s="260"/>
      <c r="AA143" s="261"/>
      <c r="AB143" s="241"/>
      <c r="AC143" s="242"/>
      <c r="AL143" s="249">
        <v>38576</v>
      </c>
      <c r="AM143" s="250">
        <v>0.5607986111111111</v>
      </c>
      <c r="AN143" s="251">
        <v>1330</v>
      </c>
      <c r="AO143" s="251">
        <v>1500</v>
      </c>
      <c r="AP143" s="251">
        <v>-0.001</v>
      </c>
      <c r="AQ143" s="251">
        <v>-0.001</v>
      </c>
      <c r="AR143" s="251">
        <v>1500</v>
      </c>
      <c r="AS143" s="251">
        <v>-0.007</v>
      </c>
      <c r="AT143" s="251">
        <v>-0.015</v>
      </c>
    </row>
    <row r="144" spans="24:46" ht="12.75">
      <c r="X144" s="237"/>
      <c r="Y144" s="238"/>
      <c r="Z144" s="260"/>
      <c r="AA144" s="261"/>
      <c r="AB144" s="241"/>
      <c r="AC144" s="242"/>
      <c r="AL144" s="249">
        <v>38576</v>
      </c>
      <c r="AM144" s="250">
        <v>0.5677430555555555</v>
      </c>
      <c r="AN144" s="251">
        <v>1340</v>
      </c>
      <c r="AO144" s="251">
        <v>1500</v>
      </c>
      <c r="AP144" s="251">
        <v>-0.002</v>
      </c>
      <c r="AQ144" s="251">
        <v>0.002</v>
      </c>
      <c r="AR144" s="251">
        <v>1500</v>
      </c>
      <c r="AS144" s="251">
        <v>0.011</v>
      </c>
      <c r="AT144" s="251">
        <v>0.001</v>
      </c>
    </row>
    <row r="145" spans="24:46" ht="12.75">
      <c r="X145" s="237"/>
      <c r="Y145" s="238"/>
      <c r="Z145" s="260"/>
      <c r="AA145" s="261"/>
      <c r="AB145" s="241"/>
      <c r="AC145" s="242"/>
      <c r="AL145" s="249">
        <v>38576</v>
      </c>
      <c r="AM145" s="250">
        <v>0.5746875</v>
      </c>
      <c r="AN145" s="251">
        <v>1350</v>
      </c>
      <c r="AO145" s="251">
        <v>1500</v>
      </c>
      <c r="AP145" s="251">
        <v>-0.002</v>
      </c>
      <c r="AQ145" s="251">
        <v>0</v>
      </c>
      <c r="AR145" s="251">
        <v>1500</v>
      </c>
      <c r="AS145" s="251">
        <v>-0.008</v>
      </c>
      <c r="AT145" s="251">
        <v>-0.004</v>
      </c>
    </row>
    <row r="146" spans="24:46" ht="12.75">
      <c r="X146" s="237"/>
      <c r="Y146" s="238"/>
      <c r="Z146" s="260"/>
      <c r="AA146" s="261"/>
      <c r="AB146" s="241"/>
      <c r="AC146" s="242"/>
      <c r="AL146" s="249">
        <v>38576</v>
      </c>
      <c r="AM146" s="250">
        <v>0.5816435185185186</v>
      </c>
      <c r="AN146" s="251">
        <v>1360</v>
      </c>
      <c r="AO146" s="251">
        <v>1500</v>
      </c>
      <c r="AP146" s="251">
        <v>-0.002</v>
      </c>
      <c r="AQ146" s="251">
        <v>0</v>
      </c>
      <c r="AR146" s="251">
        <v>1500</v>
      </c>
      <c r="AS146" s="251">
        <v>-0.004</v>
      </c>
      <c r="AT146" s="251">
        <v>-0.003</v>
      </c>
    </row>
    <row r="147" spans="24:46" ht="12.75">
      <c r="X147" s="237"/>
      <c r="Y147" s="238"/>
      <c r="Z147" s="260"/>
      <c r="AA147" s="261"/>
      <c r="AB147" s="241"/>
      <c r="AC147" s="242"/>
      <c r="AL147" s="249">
        <v>38576</v>
      </c>
      <c r="AM147" s="250">
        <v>0.588587962962963</v>
      </c>
      <c r="AN147" s="251">
        <v>1370</v>
      </c>
      <c r="AO147" s="251">
        <v>1500</v>
      </c>
      <c r="AP147" s="251">
        <v>-0.001</v>
      </c>
      <c r="AQ147" s="251">
        <v>0.001</v>
      </c>
      <c r="AR147" s="251">
        <v>1500</v>
      </c>
      <c r="AS147" s="251">
        <v>-0.02</v>
      </c>
      <c r="AT147" s="251">
        <v>0.03</v>
      </c>
    </row>
    <row r="148" spans="24:46" ht="12.75">
      <c r="X148" s="237"/>
      <c r="Y148" s="238"/>
      <c r="Z148" s="260"/>
      <c r="AA148" s="261"/>
      <c r="AB148" s="241"/>
      <c r="AC148" s="242"/>
      <c r="AL148" s="249">
        <v>38576</v>
      </c>
      <c r="AM148" s="250">
        <v>0.5955324074074074</v>
      </c>
      <c r="AN148" s="251">
        <v>1380</v>
      </c>
      <c r="AO148" s="251">
        <v>1500</v>
      </c>
      <c r="AP148" s="251">
        <v>0</v>
      </c>
      <c r="AQ148" s="251">
        <v>-0.002</v>
      </c>
      <c r="AR148" s="251">
        <v>1500</v>
      </c>
      <c r="AS148" s="251">
        <v>-0.027</v>
      </c>
      <c r="AT148" s="251">
        <v>-0.002</v>
      </c>
    </row>
    <row r="149" spans="24:46" ht="12.75">
      <c r="X149" s="237"/>
      <c r="Y149" s="238"/>
      <c r="Z149" s="260"/>
      <c r="AA149" s="261"/>
      <c r="AB149" s="241"/>
      <c r="AC149" s="242"/>
      <c r="AL149" s="249">
        <v>38576</v>
      </c>
      <c r="AM149" s="250">
        <v>0.6024884259259259</v>
      </c>
      <c r="AN149" s="251">
        <v>1390</v>
      </c>
      <c r="AO149" s="251">
        <v>1550</v>
      </c>
      <c r="AP149" s="251">
        <v>-0.001</v>
      </c>
      <c r="AQ149" s="251">
        <v>-0.001</v>
      </c>
      <c r="AR149" s="251">
        <v>1550</v>
      </c>
      <c r="AS149" s="251">
        <v>0.018</v>
      </c>
      <c r="AT149" s="251">
        <v>-0.021</v>
      </c>
    </row>
    <row r="150" spans="24:46" ht="12.75">
      <c r="X150" s="237"/>
      <c r="Y150" s="238"/>
      <c r="Z150" s="260"/>
      <c r="AA150" s="261"/>
      <c r="AB150" s="241"/>
      <c r="AC150" s="242"/>
      <c r="AL150" s="249">
        <v>38576</v>
      </c>
      <c r="AM150" s="250">
        <v>0.6094328703703703</v>
      </c>
      <c r="AN150" s="251">
        <v>1400</v>
      </c>
      <c r="AO150" s="251">
        <v>1550</v>
      </c>
      <c r="AP150" s="251">
        <v>-0.003</v>
      </c>
      <c r="AQ150" s="251">
        <v>-0.005</v>
      </c>
      <c r="AR150" s="251">
        <v>1550</v>
      </c>
      <c r="AS150" s="251">
        <v>0.022</v>
      </c>
      <c r="AT150" s="251">
        <v>0.016</v>
      </c>
    </row>
    <row r="151" spans="24:46" ht="12.75">
      <c r="X151" s="237"/>
      <c r="Y151" s="238"/>
      <c r="Z151" s="260"/>
      <c r="AA151" s="261"/>
      <c r="AB151" s="241"/>
      <c r="AC151" s="242"/>
      <c r="AL151" s="249">
        <v>38576</v>
      </c>
      <c r="AM151" s="250">
        <v>0.6163773148148148</v>
      </c>
      <c r="AN151" s="251">
        <v>1410</v>
      </c>
      <c r="AO151" s="251">
        <v>1550</v>
      </c>
      <c r="AP151" s="251">
        <v>-0.001</v>
      </c>
      <c r="AQ151" s="251">
        <v>-0.002</v>
      </c>
      <c r="AR151" s="251">
        <v>1550</v>
      </c>
      <c r="AS151" s="251">
        <v>0.02</v>
      </c>
      <c r="AT151" s="251">
        <v>-0.008</v>
      </c>
    </row>
    <row r="152" spans="24:46" ht="12.75">
      <c r="X152" s="237"/>
      <c r="Y152" s="238"/>
      <c r="Z152" s="260"/>
      <c r="AA152" s="261"/>
      <c r="AB152" s="241"/>
      <c r="AC152" s="242"/>
      <c r="AL152" s="249">
        <v>38576</v>
      </c>
      <c r="AM152" s="250">
        <v>0.6233217592592593</v>
      </c>
      <c r="AN152" s="251">
        <v>1420</v>
      </c>
      <c r="AO152" s="251">
        <v>1550</v>
      </c>
      <c r="AP152" s="251">
        <v>-0.001</v>
      </c>
      <c r="AQ152" s="251">
        <v>-0.002</v>
      </c>
      <c r="AR152" s="251">
        <v>1550</v>
      </c>
      <c r="AS152" s="251">
        <v>-0.026</v>
      </c>
      <c r="AT152" s="251">
        <v>-0.02</v>
      </c>
    </row>
    <row r="153" spans="24:46" ht="12.75">
      <c r="X153" s="237"/>
      <c r="Y153" s="238"/>
      <c r="Z153" s="260"/>
      <c r="AA153" s="261"/>
      <c r="AB153" s="241"/>
      <c r="AC153" s="242"/>
      <c r="AL153" s="249">
        <v>38576</v>
      </c>
      <c r="AM153" s="250">
        <v>0.6302662037037037</v>
      </c>
      <c r="AN153" s="251">
        <v>1430</v>
      </c>
      <c r="AO153" s="251">
        <v>1550</v>
      </c>
      <c r="AP153" s="251">
        <v>-0.001</v>
      </c>
      <c r="AQ153" s="251">
        <v>-0.002</v>
      </c>
      <c r="AR153" s="251">
        <v>1550</v>
      </c>
      <c r="AS153" s="251">
        <v>0.002</v>
      </c>
      <c r="AT153" s="251">
        <v>-0.007</v>
      </c>
    </row>
    <row r="154" spans="24:46" ht="12.75">
      <c r="X154" s="237"/>
      <c r="Y154" s="238"/>
      <c r="Z154" s="260"/>
      <c r="AA154" s="261"/>
      <c r="AB154" s="241"/>
      <c r="AC154" s="242"/>
      <c r="AL154" s="249">
        <v>38576</v>
      </c>
      <c r="AM154" s="250">
        <v>0.6372106481481482</v>
      </c>
      <c r="AN154" s="251">
        <v>1440</v>
      </c>
      <c r="AO154" s="251">
        <v>1550</v>
      </c>
      <c r="AP154" s="251">
        <v>-0.001</v>
      </c>
      <c r="AQ154" s="251">
        <v>-0.002</v>
      </c>
      <c r="AR154" s="251">
        <v>1550</v>
      </c>
      <c r="AS154" s="251">
        <v>-0.005</v>
      </c>
      <c r="AT154" s="251">
        <v>0.007</v>
      </c>
    </row>
    <row r="155" spans="24:46" ht="12.75">
      <c r="X155" s="237"/>
      <c r="Y155" s="238"/>
      <c r="Z155" s="260"/>
      <c r="AA155" s="261"/>
      <c r="AB155" s="241"/>
      <c r="AC155" s="242"/>
      <c r="AL155" s="249">
        <v>38576</v>
      </c>
      <c r="AM155" s="250">
        <v>0.6441550925925926</v>
      </c>
      <c r="AN155" s="251">
        <v>1450</v>
      </c>
      <c r="AO155" s="251">
        <v>1550</v>
      </c>
      <c r="AP155" s="251">
        <v>-0.003</v>
      </c>
      <c r="AQ155" s="251">
        <v>0</v>
      </c>
      <c r="AR155" s="251">
        <v>1550</v>
      </c>
      <c r="AS155" s="251">
        <v>0.002</v>
      </c>
      <c r="AT155" s="251">
        <v>-0.004</v>
      </c>
    </row>
    <row r="156" spans="24:46" ht="12.75">
      <c r="X156" s="237"/>
      <c r="Y156" s="238"/>
      <c r="Z156" s="260"/>
      <c r="AA156" s="261"/>
      <c r="AB156" s="241"/>
      <c r="AC156" s="242"/>
      <c r="AL156" s="249">
        <v>38576</v>
      </c>
      <c r="AM156" s="250">
        <v>0.651099537037037</v>
      </c>
      <c r="AN156" s="251">
        <v>1460</v>
      </c>
      <c r="AO156" s="251">
        <v>1550</v>
      </c>
      <c r="AP156" s="251">
        <v>-0.002</v>
      </c>
      <c r="AQ156" s="251">
        <v>-0.003</v>
      </c>
      <c r="AR156" s="251">
        <v>1550</v>
      </c>
      <c r="AS156" s="251">
        <v>0.006</v>
      </c>
      <c r="AT156" s="251">
        <v>0.001</v>
      </c>
    </row>
    <row r="157" spans="24:46" ht="12.75">
      <c r="X157" s="237"/>
      <c r="Y157" s="238"/>
      <c r="Z157" s="260"/>
      <c r="AA157" s="261"/>
      <c r="AB157" s="241"/>
      <c r="AC157" s="242"/>
      <c r="AL157" s="249">
        <v>38576</v>
      </c>
      <c r="AM157" s="250">
        <v>0.6580439814814815</v>
      </c>
      <c r="AN157" s="251">
        <v>1470</v>
      </c>
      <c r="AO157" s="251">
        <v>1550</v>
      </c>
      <c r="AP157" s="251">
        <v>-0.001</v>
      </c>
      <c r="AQ157" s="251">
        <v>-0.003</v>
      </c>
      <c r="AR157" s="251">
        <v>1550</v>
      </c>
      <c r="AS157" s="251">
        <v>0.006</v>
      </c>
      <c r="AT157" s="251">
        <v>-0.028</v>
      </c>
    </row>
    <row r="158" spans="24:46" ht="12.75">
      <c r="X158" s="237"/>
      <c r="Y158" s="238"/>
      <c r="Z158" s="260"/>
      <c r="AA158" s="261"/>
      <c r="AB158" s="241"/>
      <c r="AC158" s="242"/>
      <c r="AL158" s="273">
        <v>38576</v>
      </c>
      <c r="AM158" s="273">
        <v>0.6649421296296296</v>
      </c>
      <c r="AN158" s="273">
        <v>1480</v>
      </c>
      <c r="AO158" s="273">
        <v>1600</v>
      </c>
      <c r="AP158" s="273">
        <v>-0.001</v>
      </c>
      <c r="AQ158" s="273">
        <v>-0.004</v>
      </c>
      <c r="AR158" s="273">
        <v>1600</v>
      </c>
      <c r="AS158" s="273">
        <v>0.003</v>
      </c>
      <c r="AT158" s="273">
        <v>-0.023</v>
      </c>
    </row>
    <row r="159" spans="24:46" ht="12.75">
      <c r="X159" s="237"/>
      <c r="Y159" s="238"/>
      <c r="Z159" s="260"/>
      <c r="AA159" s="261"/>
      <c r="AB159" s="241"/>
      <c r="AC159" s="242"/>
      <c r="AL159" s="273">
        <v>38576</v>
      </c>
      <c r="AM159" s="273">
        <v>0.6718865740740741</v>
      </c>
      <c r="AN159" s="273">
        <v>1490</v>
      </c>
      <c r="AO159" s="273">
        <v>1600</v>
      </c>
      <c r="AP159" s="273">
        <v>0</v>
      </c>
      <c r="AQ159" s="273">
        <v>-0.003</v>
      </c>
      <c r="AR159" s="273">
        <v>1600</v>
      </c>
      <c r="AS159" s="273">
        <v>0.033</v>
      </c>
      <c r="AT159" s="273">
        <v>0.003</v>
      </c>
    </row>
    <row r="160" spans="24:46" ht="12.75">
      <c r="X160" s="237"/>
      <c r="Y160" s="238"/>
      <c r="Z160" s="260"/>
      <c r="AA160" s="261"/>
      <c r="AB160" s="241"/>
      <c r="AC160" s="242"/>
      <c r="AL160" s="273">
        <v>38576</v>
      </c>
      <c r="AM160" s="273">
        <v>0.6788310185185185</v>
      </c>
      <c r="AN160" s="273">
        <v>1500</v>
      </c>
      <c r="AO160" s="273">
        <v>1600</v>
      </c>
      <c r="AP160" s="273">
        <v>-0.002</v>
      </c>
      <c r="AQ160" s="273">
        <v>-0.004</v>
      </c>
      <c r="AR160" s="273">
        <v>1600</v>
      </c>
      <c r="AS160" s="273">
        <v>-0.009</v>
      </c>
      <c r="AT160" s="273">
        <v>0.023</v>
      </c>
    </row>
    <row r="161" spans="24:46" ht="12.75">
      <c r="X161" s="237"/>
      <c r="Y161" s="238"/>
      <c r="Z161" s="260"/>
      <c r="AA161" s="261"/>
      <c r="AB161" s="241"/>
      <c r="AC161" s="242"/>
      <c r="AL161" s="273">
        <v>38576</v>
      </c>
      <c r="AM161" s="273">
        <v>0.685775462962963</v>
      </c>
      <c r="AN161" s="273">
        <v>1510</v>
      </c>
      <c r="AO161" s="273">
        <v>1600</v>
      </c>
      <c r="AP161" s="273">
        <v>-0.003</v>
      </c>
      <c r="AQ161" s="273">
        <v>-0.002</v>
      </c>
      <c r="AR161" s="273">
        <v>1600</v>
      </c>
      <c r="AS161" s="273">
        <v>0.005</v>
      </c>
      <c r="AT161" s="273">
        <v>-0.037</v>
      </c>
    </row>
    <row r="162" spans="24:46" ht="12.75">
      <c r="X162" s="237"/>
      <c r="Y162" s="238"/>
      <c r="Z162" s="260"/>
      <c r="AA162" s="261"/>
      <c r="AB162" s="241"/>
      <c r="AC162" s="242"/>
      <c r="AL162" s="273">
        <v>38576</v>
      </c>
      <c r="AM162" s="273">
        <v>0.6927199074074074</v>
      </c>
      <c r="AN162" s="273">
        <v>1520</v>
      </c>
      <c r="AO162" s="273">
        <v>1600</v>
      </c>
      <c r="AP162" s="273">
        <v>-0.002</v>
      </c>
      <c r="AQ162" s="273">
        <v>-0.003</v>
      </c>
      <c r="AR162" s="273">
        <v>1600</v>
      </c>
      <c r="AS162" s="273">
        <v>-0.009</v>
      </c>
      <c r="AT162" s="273">
        <v>-0.008</v>
      </c>
    </row>
    <row r="163" spans="24:46" ht="12.75">
      <c r="X163" s="237"/>
      <c r="Y163" s="238"/>
      <c r="Z163" s="260"/>
      <c r="AA163" s="261"/>
      <c r="AB163" s="241"/>
      <c r="AC163" s="242"/>
      <c r="AL163" s="273">
        <v>38576</v>
      </c>
      <c r="AM163" s="273">
        <v>0.6996643518518518</v>
      </c>
      <c r="AN163" s="273">
        <v>1530</v>
      </c>
      <c r="AO163" s="273">
        <v>1600</v>
      </c>
      <c r="AP163" s="273">
        <v>-0.002</v>
      </c>
      <c r="AQ163" s="273">
        <v>-0.003</v>
      </c>
      <c r="AR163" s="273">
        <v>1600</v>
      </c>
      <c r="AS163" s="273">
        <v>0.011</v>
      </c>
      <c r="AT163" s="273">
        <v>-0.016</v>
      </c>
    </row>
    <row r="164" spans="24:46" ht="12.75">
      <c r="X164" s="237"/>
      <c r="Y164" s="238"/>
      <c r="Z164" s="260"/>
      <c r="AA164" s="261"/>
      <c r="AB164" s="241"/>
      <c r="AC164" s="242"/>
      <c r="AL164" s="273">
        <v>38576</v>
      </c>
      <c r="AM164" s="273">
        <v>0.7066087962962962</v>
      </c>
      <c r="AN164" s="273">
        <v>1540</v>
      </c>
      <c r="AO164" s="273">
        <v>1600</v>
      </c>
      <c r="AP164" s="273">
        <v>-0.002</v>
      </c>
      <c r="AQ164" s="273">
        <v>-0.003</v>
      </c>
      <c r="AR164" s="273">
        <v>1600</v>
      </c>
      <c r="AS164" s="273">
        <v>-0.003</v>
      </c>
      <c r="AT164" s="273">
        <v>-0.002</v>
      </c>
    </row>
    <row r="165" spans="24:46" ht="12.75">
      <c r="X165" s="237"/>
      <c r="Y165" s="238"/>
      <c r="Z165" s="260"/>
      <c r="AA165" s="261"/>
      <c r="AB165" s="241"/>
      <c r="AC165" s="242"/>
      <c r="AL165" s="273">
        <v>38576</v>
      </c>
      <c r="AM165" s="273">
        <v>0.7135532407407408</v>
      </c>
      <c r="AN165" s="273">
        <v>1550</v>
      </c>
      <c r="AO165" s="273">
        <v>1600</v>
      </c>
      <c r="AP165" s="273">
        <v>-0.003</v>
      </c>
      <c r="AQ165" s="273">
        <v>-0.002</v>
      </c>
      <c r="AR165" s="273">
        <v>1600</v>
      </c>
      <c r="AS165" s="273">
        <v>0.003</v>
      </c>
      <c r="AT165" s="273">
        <v>0.013</v>
      </c>
    </row>
    <row r="166" spans="24:46" ht="12.75">
      <c r="X166" s="237"/>
      <c r="Y166" s="238"/>
      <c r="Z166" s="260"/>
      <c r="AA166" s="261"/>
      <c r="AB166" s="241"/>
      <c r="AC166" s="242"/>
      <c r="AL166" s="273">
        <v>38576</v>
      </c>
      <c r="AM166" s="273">
        <v>0.7204976851851851</v>
      </c>
      <c r="AN166" s="273">
        <v>1560</v>
      </c>
      <c r="AO166" s="273">
        <v>1600</v>
      </c>
      <c r="AP166" s="273">
        <v>-0.001</v>
      </c>
      <c r="AQ166" s="273">
        <v>-0.003</v>
      </c>
      <c r="AR166" s="273">
        <v>1600</v>
      </c>
      <c r="AS166" s="273">
        <v>0.01</v>
      </c>
      <c r="AT166" s="273">
        <v>0.004</v>
      </c>
    </row>
    <row r="167" spans="24:46" ht="12.75">
      <c r="X167" s="237"/>
      <c r="Y167" s="238"/>
      <c r="Z167" s="260"/>
      <c r="AA167" s="261"/>
      <c r="AB167" s="241"/>
      <c r="AC167" s="242"/>
      <c r="AL167" s="273">
        <v>38576</v>
      </c>
      <c r="AM167" s="273">
        <v>0.7274421296296296</v>
      </c>
      <c r="AN167" s="273">
        <v>1570</v>
      </c>
      <c r="AO167" s="273">
        <v>1600</v>
      </c>
      <c r="AP167" s="273">
        <v>0</v>
      </c>
      <c r="AQ167" s="273">
        <v>-0.002</v>
      </c>
      <c r="AR167" s="273">
        <v>1600</v>
      </c>
      <c r="AS167" s="273">
        <v>0.011</v>
      </c>
      <c r="AT167" s="273">
        <v>-0.028</v>
      </c>
    </row>
    <row r="168" spans="24:46" ht="12.75">
      <c r="X168" s="237"/>
      <c r="Y168" s="238"/>
      <c r="Z168" s="260"/>
      <c r="AA168" s="261"/>
      <c r="AB168" s="241"/>
      <c r="AC168" s="242"/>
      <c r="AL168" s="273">
        <v>38576</v>
      </c>
      <c r="AM168" s="273">
        <v>0.7343981481481481</v>
      </c>
      <c r="AN168" s="273">
        <v>1580</v>
      </c>
      <c r="AO168" s="273">
        <v>1600</v>
      </c>
      <c r="AP168" s="273">
        <v>-0.001</v>
      </c>
      <c r="AQ168" s="273">
        <v>-0.001</v>
      </c>
      <c r="AR168" s="273">
        <v>1600</v>
      </c>
      <c r="AS168" s="273">
        <v>0.014</v>
      </c>
      <c r="AT168" s="273">
        <v>0.026</v>
      </c>
    </row>
    <row r="169" spans="24:46" ht="12.75">
      <c r="X169" s="237"/>
      <c r="Y169" s="238"/>
      <c r="Z169" s="260"/>
      <c r="AA169" s="261"/>
      <c r="AB169" s="241"/>
      <c r="AC169" s="242"/>
      <c r="AL169" s="273">
        <v>38576</v>
      </c>
      <c r="AM169" s="273">
        <v>0.7413425925925926</v>
      </c>
      <c r="AN169" s="273">
        <v>1590</v>
      </c>
      <c r="AO169" s="273">
        <v>1600</v>
      </c>
      <c r="AP169" s="273">
        <v>-0.002</v>
      </c>
      <c r="AQ169" s="273">
        <v>-0.002</v>
      </c>
      <c r="AR169" s="273">
        <v>1600</v>
      </c>
      <c r="AS169" s="273">
        <v>-0.003</v>
      </c>
      <c r="AT169" s="273">
        <v>0.002</v>
      </c>
    </row>
    <row r="170" spans="24:46" ht="12.75">
      <c r="X170" s="237"/>
      <c r="Y170" s="238"/>
      <c r="Z170" s="260"/>
      <c r="AA170" s="261"/>
      <c r="AB170" s="241"/>
      <c r="AC170" s="242"/>
      <c r="AL170" s="273">
        <v>38576</v>
      </c>
      <c r="AM170" s="273">
        <v>0.748287037037037</v>
      </c>
      <c r="AN170" s="273">
        <v>1600</v>
      </c>
      <c r="AO170" s="273">
        <v>1600</v>
      </c>
      <c r="AP170" s="273">
        <v>-0.001</v>
      </c>
      <c r="AQ170" s="273">
        <v>-0.001</v>
      </c>
      <c r="AR170" s="273">
        <v>1600</v>
      </c>
      <c r="AS170" s="273">
        <v>0.004</v>
      </c>
      <c r="AT170" s="273">
        <v>0.001</v>
      </c>
    </row>
    <row r="171" spans="24:46" ht="12.75">
      <c r="X171" s="237"/>
      <c r="Y171" s="238"/>
      <c r="Z171" s="260"/>
      <c r="AA171" s="261"/>
      <c r="AB171" s="241"/>
      <c r="AC171" s="242"/>
      <c r="AL171" s="273">
        <v>38576</v>
      </c>
      <c r="AM171" s="273">
        <v>0.7552314814814814</v>
      </c>
      <c r="AN171" s="273">
        <v>1610</v>
      </c>
      <c r="AO171" s="273">
        <v>1600</v>
      </c>
      <c r="AP171" s="273">
        <v>0</v>
      </c>
      <c r="AQ171" s="273">
        <v>-0.003</v>
      </c>
      <c r="AR171" s="273">
        <v>1600</v>
      </c>
      <c r="AS171" s="273">
        <v>-0.017</v>
      </c>
      <c r="AT171" s="273">
        <v>-0.009</v>
      </c>
    </row>
    <row r="172" spans="24:46" ht="12.75">
      <c r="X172" s="237"/>
      <c r="Y172" s="238"/>
      <c r="Z172" s="260"/>
      <c r="AA172" s="261"/>
      <c r="AB172" s="241"/>
      <c r="AC172" s="242"/>
      <c r="AL172" s="273">
        <v>38576</v>
      </c>
      <c r="AM172" s="273">
        <v>0.7621759259259259</v>
      </c>
      <c r="AN172" s="273">
        <v>1620</v>
      </c>
      <c r="AO172" s="273">
        <v>1600</v>
      </c>
      <c r="AP172" s="273">
        <v>-0.002</v>
      </c>
      <c r="AQ172" s="273">
        <v>-0.004</v>
      </c>
      <c r="AR172" s="273">
        <v>1600</v>
      </c>
      <c r="AS172" s="273">
        <v>0.026</v>
      </c>
      <c r="AT172" s="273">
        <v>-0.007</v>
      </c>
    </row>
    <row r="173" spans="24:46" ht="12.75">
      <c r="X173" s="237"/>
      <c r="Y173" s="238"/>
      <c r="Z173" s="260"/>
      <c r="AA173" s="261"/>
      <c r="AB173" s="241"/>
      <c r="AC173" s="242"/>
      <c r="AL173" s="273">
        <v>38576</v>
      </c>
      <c r="AM173" s="273">
        <v>0.7691203703703704</v>
      </c>
      <c r="AN173" s="273">
        <v>1630</v>
      </c>
      <c r="AO173" s="273">
        <v>1600</v>
      </c>
      <c r="AP173" s="273">
        <v>0</v>
      </c>
      <c r="AQ173" s="273">
        <v>-0.001</v>
      </c>
      <c r="AR173" s="273">
        <v>1600</v>
      </c>
      <c r="AS173" s="273">
        <v>-0.016</v>
      </c>
      <c r="AT173" s="273">
        <v>0</v>
      </c>
    </row>
    <row r="174" spans="24:46" ht="12.75">
      <c r="X174" s="237"/>
      <c r="Y174" s="238"/>
      <c r="Z174" s="260"/>
      <c r="AA174" s="261"/>
      <c r="AB174" s="241"/>
      <c r="AC174" s="242"/>
      <c r="AL174" s="273">
        <v>38576</v>
      </c>
      <c r="AM174" s="273">
        <v>0.7760648148148147</v>
      </c>
      <c r="AN174" s="273">
        <v>1640</v>
      </c>
      <c r="AO174" s="273">
        <v>1600</v>
      </c>
      <c r="AP174" s="273">
        <v>-0.002</v>
      </c>
      <c r="AQ174" s="273">
        <v>-0.004</v>
      </c>
      <c r="AR174" s="273">
        <v>1600</v>
      </c>
      <c r="AS174" s="273">
        <v>0.014</v>
      </c>
      <c r="AT174" s="273">
        <v>-0.011</v>
      </c>
    </row>
    <row r="175" spans="24:46" ht="12.75">
      <c r="X175" s="237"/>
      <c r="Y175" s="238"/>
      <c r="Z175" s="260"/>
      <c r="AA175" s="261"/>
      <c r="AB175" s="241"/>
      <c r="AC175" s="242"/>
      <c r="AL175" s="273">
        <v>38576</v>
      </c>
      <c r="AM175" s="273">
        <v>0.7830092592592592</v>
      </c>
      <c r="AN175" s="273">
        <v>1650</v>
      </c>
      <c r="AO175" s="273">
        <v>1600</v>
      </c>
      <c r="AP175" s="273">
        <v>-0.001</v>
      </c>
      <c r="AQ175" s="273">
        <v>-0.001</v>
      </c>
      <c r="AR175" s="273">
        <v>1600</v>
      </c>
      <c r="AS175" s="273">
        <v>0.009</v>
      </c>
      <c r="AT175" s="273">
        <v>0.006</v>
      </c>
    </row>
    <row r="176" spans="24:46" ht="12.75">
      <c r="X176" s="237"/>
      <c r="Y176" s="238"/>
      <c r="Z176" s="260"/>
      <c r="AA176" s="261"/>
      <c r="AB176" s="241"/>
      <c r="AC176" s="242"/>
      <c r="AL176" s="273">
        <v>38576</v>
      </c>
      <c r="AM176" s="273">
        <v>0.7899537037037038</v>
      </c>
      <c r="AN176" s="273">
        <v>1660</v>
      </c>
      <c r="AO176" s="273">
        <v>1600</v>
      </c>
      <c r="AP176" s="273">
        <v>-0.002</v>
      </c>
      <c r="AQ176" s="273">
        <v>-0.002</v>
      </c>
      <c r="AR176" s="273">
        <v>1600</v>
      </c>
      <c r="AS176" s="273">
        <v>0.008</v>
      </c>
      <c r="AT176" s="273">
        <v>0</v>
      </c>
    </row>
    <row r="177" spans="24:46" ht="12.75">
      <c r="X177" s="237"/>
      <c r="Y177" s="238"/>
      <c r="Z177" s="260"/>
      <c r="AA177" s="261"/>
      <c r="AB177" s="241"/>
      <c r="AC177" s="242"/>
      <c r="AL177" s="273">
        <v>38576</v>
      </c>
      <c r="AM177" s="273">
        <v>0.7969212962962963</v>
      </c>
      <c r="AN177" s="273">
        <v>1670</v>
      </c>
      <c r="AO177" s="273">
        <v>1650</v>
      </c>
      <c r="AP177" s="273">
        <v>-0.003</v>
      </c>
      <c r="AQ177" s="273">
        <v>-0.005</v>
      </c>
      <c r="AR177" s="273">
        <v>1650</v>
      </c>
      <c r="AS177" s="273">
        <v>-0.014</v>
      </c>
      <c r="AT177" s="273">
        <v>0.01</v>
      </c>
    </row>
    <row r="178" spans="24:46" ht="12.75">
      <c r="X178" s="237"/>
      <c r="Y178" s="238"/>
      <c r="Z178" s="260"/>
      <c r="AA178" s="261"/>
      <c r="AB178" s="241"/>
      <c r="AC178" s="242"/>
      <c r="AL178" s="273">
        <v>38576</v>
      </c>
      <c r="AM178" s="273">
        <v>0.8038657407407408</v>
      </c>
      <c r="AN178" s="273">
        <v>1680</v>
      </c>
      <c r="AO178" s="273">
        <v>1650</v>
      </c>
      <c r="AP178" s="273">
        <v>-0.002</v>
      </c>
      <c r="AQ178" s="273">
        <v>-0.002</v>
      </c>
      <c r="AR178" s="273">
        <v>1650</v>
      </c>
      <c r="AS178" s="273">
        <v>-0.024</v>
      </c>
      <c r="AT178" s="273">
        <v>0.009</v>
      </c>
    </row>
    <row r="179" spans="24:46" ht="12.75">
      <c r="X179" s="237"/>
      <c r="Y179" s="238"/>
      <c r="Z179" s="260"/>
      <c r="AA179" s="261"/>
      <c r="AB179" s="241"/>
      <c r="AC179" s="242"/>
      <c r="AL179" s="273">
        <v>38576</v>
      </c>
      <c r="AM179" s="273">
        <v>0.8108101851851851</v>
      </c>
      <c r="AN179" s="273">
        <v>1690</v>
      </c>
      <c r="AO179" s="273">
        <v>1650</v>
      </c>
      <c r="AP179" s="273">
        <v>-0.002</v>
      </c>
      <c r="AQ179" s="273">
        <v>-0.005</v>
      </c>
      <c r="AR179" s="273">
        <v>1650</v>
      </c>
      <c r="AS179" s="273">
        <v>0.007</v>
      </c>
      <c r="AT179" s="273">
        <v>-0.005</v>
      </c>
    </row>
    <row r="180" spans="24:46" ht="12.75">
      <c r="X180" s="237"/>
      <c r="Y180" s="238"/>
      <c r="Z180" s="260"/>
      <c r="AA180" s="261"/>
      <c r="AB180" s="241"/>
      <c r="AC180" s="242"/>
      <c r="AL180" s="273">
        <v>38576</v>
      </c>
      <c r="AM180" s="273">
        <v>0.8177546296296296</v>
      </c>
      <c r="AN180" s="273">
        <v>1700</v>
      </c>
      <c r="AO180" s="273">
        <v>1650</v>
      </c>
      <c r="AP180" s="273">
        <v>-0.003</v>
      </c>
      <c r="AQ180" s="273">
        <v>-0.006</v>
      </c>
      <c r="AR180" s="273">
        <v>1650</v>
      </c>
      <c r="AS180" s="273">
        <v>0.01</v>
      </c>
      <c r="AT180" s="273">
        <v>-0.028</v>
      </c>
    </row>
    <row r="181" spans="24:46" ht="12.75">
      <c r="X181" s="237"/>
      <c r="Y181" s="238"/>
      <c r="Z181" s="260"/>
      <c r="AA181" s="261"/>
      <c r="AB181" s="241"/>
      <c r="AC181" s="242"/>
      <c r="AL181" s="273">
        <v>38576</v>
      </c>
      <c r="AM181" s="273">
        <v>0.8246990740740742</v>
      </c>
      <c r="AN181" s="273">
        <v>1710</v>
      </c>
      <c r="AO181" s="273">
        <v>1650</v>
      </c>
      <c r="AP181" s="273">
        <v>-0.003</v>
      </c>
      <c r="AQ181" s="273">
        <v>-0.004</v>
      </c>
      <c r="AR181" s="273">
        <v>1650</v>
      </c>
      <c r="AS181" s="273">
        <v>0.008</v>
      </c>
      <c r="AT181" s="273">
        <v>-0.01</v>
      </c>
    </row>
    <row r="182" spans="24:46" ht="12.75">
      <c r="X182" s="237"/>
      <c r="Y182" s="238"/>
      <c r="Z182" s="260"/>
      <c r="AA182" s="261"/>
      <c r="AB182" s="241"/>
      <c r="AC182" s="242"/>
      <c r="AL182" s="273">
        <v>38576</v>
      </c>
      <c r="AM182" s="273">
        <v>0.8316435185185185</v>
      </c>
      <c r="AN182" s="273">
        <v>1720</v>
      </c>
      <c r="AO182" s="273">
        <v>1650</v>
      </c>
      <c r="AP182" s="273">
        <v>-0.002</v>
      </c>
      <c r="AQ182" s="273">
        <v>-0.003</v>
      </c>
      <c r="AR182" s="273">
        <v>1650</v>
      </c>
      <c r="AS182" s="273">
        <v>0.007</v>
      </c>
      <c r="AT182" s="273">
        <v>-0.021</v>
      </c>
    </row>
    <row r="183" spans="24:46" ht="12.75">
      <c r="X183" s="237"/>
      <c r="Y183" s="238"/>
      <c r="Z183" s="260"/>
      <c r="AA183" s="261"/>
      <c r="AB183" s="241"/>
      <c r="AC183" s="242"/>
      <c r="AL183" s="273">
        <v>38576</v>
      </c>
      <c r="AM183" s="273">
        <v>0.838587962962963</v>
      </c>
      <c r="AN183" s="273">
        <v>1730</v>
      </c>
      <c r="AO183" s="273">
        <v>1650</v>
      </c>
      <c r="AP183" s="273">
        <v>-0.002</v>
      </c>
      <c r="AQ183" s="273">
        <v>-0.002</v>
      </c>
      <c r="AR183" s="273">
        <v>1650</v>
      </c>
      <c r="AS183" s="273">
        <v>-0.016</v>
      </c>
      <c r="AT183" s="273">
        <v>0.008</v>
      </c>
    </row>
    <row r="184" spans="24:46" ht="12.75">
      <c r="X184" s="237"/>
      <c r="Y184" s="238"/>
      <c r="Z184" s="260"/>
      <c r="AA184" s="261"/>
      <c r="AB184" s="241"/>
      <c r="AC184" s="242"/>
      <c r="AL184" s="273">
        <v>38576</v>
      </c>
      <c r="AM184" s="273">
        <v>0.8455324074074074</v>
      </c>
      <c r="AN184" s="273">
        <v>1740</v>
      </c>
      <c r="AO184" s="273">
        <v>1650</v>
      </c>
      <c r="AP184" s="273">
        <v>-0.004</v>
      </c>
      <c r="AQ184" s="273">
        <v>-0.005</v>
      </c>
      <c r="AR184" s="273">
        <v>1650</v>
      </c>
      <c r="AS184" s="273">
        <v>0.025</v>
      </c>
      <c r="AT184" s="273">
        <v>-0.015</v>
      </c>
    </row>
    <row r="185" spans="24:46" ht="12.75">
      <c r="X185" s="237"/>
      <c r="Y185" s="238"/>
      <c r="Z185" s="260"/>
      <c r="AA185" s="261"/>
      <c r="AB185" s="241"/>
      <c r="AC185" s="242"/>
      <c r="AL185" s="273">
        <v>38576</v>
      </c>
      <c r="AM185" s="273">
        <v>0.8524768518518518</v>
      </c>
      <c r="AN185" s="273">
        <v>1750</v>
      </c>
      <c r="AO185" s="273">
        <v>1650</v>
      </c>
      <c r="AP185" s="273">
        <v>-0.004</v>
      </c>
      <c r="AQ185" s="273">
        <v>-0.005</v>
      </c>
      <c r="AR185" s="273">
        <v>1650</v>
      </c>
      <c r="AS185" s="273">
        <v>0.001</v>
      </c>
      <c r="AT185" s="273">
        <v>0.006</v>
      </c>
    </row>
    <row r="186" spans="24:46" ht="12.75">
      <c r="X186" s="237"/>
      <c r="Y186" s="238"/>
      <c r="Z186" s="260"/>
      <c r="AA186" s="261"/>
      <c r="AB186" s="241"/>
      <c r="AC186" s="242"/>
      <c r="AL186" s="273">
        <v>38576</v>
      </c>
      <c r="AM186" s="273">
        <v>0.8594212962962963</v>
      </c>
      <c r="AN186" s="273">
        <v>1760</v>
      </c>
      <c r="AO186" s="273">
        <v>1650</v>
      </c>
      <c r="AP186" s="273">
        <v>-0.003</v>
      </c>
      <c r="AQ186" s="273">
        <v>-0.004</v>
      </c>
      <c r="AR186" s="273">
        <v>1650</v>
      </c>
      <c r="AS186" s="273">
        <v>-0.006</v>
      </c>
      <c r="AT186" s="273">
        <v>-0.004</v>
      </c>
    </row>
    <row r="187" spans="24:46" ht="12.75">
      <c r="X187" s="237"/>
      <c r="Y187" s="238"/>
      <c r="Z187" s="260"/>
      <c r="AA187" s="261"/>
      <c r="AB187" s="241"/>
      <c r="AC187" s="242"/>
      <c r="AL187" s="273">
        <v>38576</v>
      </c>
      <c r="AM187" s="273">
        <v>0.8663657407407408</v>
      </c>
      <c r="AN187" s="273">
        <v>1770</v>
      </c>
      <c r="AO187" s="273">
        <v>1650</v>
      </c>
      <c r="AP187" s="273">
        <v>-0.001</v>
      </c>
      <c r="AQ187" s="273">
        <v>-0.005</v>
      </c>
      <c r="AR187" s="273">
        <v>1650</v>
      </c>
      <c r="AS187" s="273">
        <v>-0.005</v>
      </c>
      <c r="AT187" s="273">
        <v>-0.006</v>
      </c>
    </row>
    <row r="188" spans="24:46" ht="12.75">
      <c r="X188" s="237"/>
      <c r="Y188" s="238"/>
      <c r="Z188" s="260"/>
      <c r="AA188" s="261"/>
      <c r="AB188" s="241"/>
      <c r="AC188" s="242"/>
      <c r="AL188" s="273">
        <v>38576</v>
      </c>
      <c r="AM188" s="273">
        <v>0.8733101851851851</v>
      </c>
      <c r="AN188" s="273">
        <v>1780</v>
      </c>
      <c r="AO188" s="273">
        <v>1650</v>
      </c>
      <c r="AP188" s="273">
        <v>-0.003</v>
      </c>
      <c r="AQ188" s="273">
        <v>-0.002</v>
      </c>
      <c r="AR188" s="273">
        <v>1650</v>
      </c>
      <c r="AS188" s="273">
        <v>0.006</v>
      </c>
      <c r="AT188" s="273">
        <v>-0.028</v>
      </c>
    </row>
    <row r="189" spans="24:46" ht="12.75">
      <c r="X189" s="237"/>
      <c r="Y189" s="238"/>
      <c r="Z189" s="260"/>
      <c r="AA189" s="261"/>
      <c r="AB189" s="241"/>
      <c r="AC189" s="242"/>
      <c r="AL189" s="273">
        <v>38576</v>
      </c>
      <c r="AM189" s="273">
        <v>0.8802546296296296</v>
      </c>
      <c r="AN189" s="273">
        <v>1790</v>
      </c>
      <c r="AO189" s="273">
        <v>1650</v>
      </c>
      <c r="AP189" s="273">
        <v>-0.002</v>
      </c>
      <c r="AQ189" s="273">
        <v>-0.005</v>
      </c>
      <c r="AR189" s="273">
        <v>1650</v>
      </c>
      <c r="AS189" s="273">
        <v>-0.005</v>
      </c>
      <c r="AT189" s="273">
        <v>0.011</v>
      </c>
    </row>
    <row r="190" spans="24:46" ht="12.75">
      <c r="X190" s="237"/>
      <c r="Y190" s="238"/>
      <c r="Z190" s="260"/>
      <c r="AA190" s="261"/>
      <c r="AB190" s="241"/>
      <c r="AC190" s="242"/>
      <c r="AL190" s="273">
        <v>38576</v>
      </c>
      <c r="AM190" s="273">
        <v>0.8871990740740742</v>
      </c>
      <c r="AN190" s="273">
        <v>1800</v>
      </c>
      <c r="AO190" s="273">
        <v>1650</v>
      </c>
      <c r="AP190" s="273">
        <v>-0.003</v>
      </c>
      <c r="AQ190" s="273">
        <v>-0.003</v>
      </c>
      <c r="AR190" s="273">
        <v>1650</v>
      </c>
      <c r="AS190" s="273">
        <v>0.012</v>
      </c>
      <c r="AT190" s="273">
        <v>-0.009</v>
      </c>
    </row>
    <row r="191" spans="24:46" ht="12.75">
      <c r="X191" s="237"/>
      <c r="Y191" s="238"/>
      <c r="Z191" s="260"/>
      <c r="AA191" s="261"/>
      <c r="AB191" s="241"/>
      <c r="AC191" s="242"/>
      <c r="AL191" s="273">
        <v>38576</v>
      </c>
      <c r="AM191" s="273">
        <v>0.8941435185185185</v>
      </c>
      <c r="AN191" s="273">
        <v>1810</v>
      </c>
      <c r="AO191" s="273">
        <v>1650</v>
      </c>
      <c r="AP191" s="273">
        <v>-0.002</v>
      </c>
      <c r="AQ191" s="273">
        <v>-0.005</v>
      </c>
      <c r="AR191" s="273">
        <v>1650</v>
      </c>
      <c r="AS191" s="273">
        <v>-0.003</v>
      </c>
      <c r="AT191" s="273">
        <v>0.005</v>
      </c>
    </row>
    <row r="192" spans="24:46" ht="12.75">
      <c r="X192" s="237"/>
      <c r="Y192" s="238"/>
      <c r="Z192" s="260"/>
      <c r="AA192" s="261"/>
      <c r="AB192" s="241"/>
      <c r="AC192" s="242"/>
      <c r="AL192" s="273">
        <v>38576</v>
      </c>
      <c r="AM192" s="273">
        <v>0.901087962962963</v>
      </c>
      <c r="AN192" s="273">
        <v>1820</v>
      </c>
      <c r="AO192" s="273">
        <v>1650</v>
      </c>
      <c r="AP192" s="273">
        <v>-0.001</v>
      </c>
      <c r="AQ192" s="273">
        <v>-0.005</v>
      </c>
      <c r="AR192" s="273">
        <v>1650</v>
      </c>
      <c r="AS192" s="273">
        <v>0.018</v>
      </c>
      <c r="AT192" s="273">
        <v>0.001</v>
      </c>
    </row>
    <row r="193" spans="24:46" ht="12.75">
      <c r="X193" s="237"/>
      <c r="Y193" s="238"/>
      <c r="Z193" s="260"/>
      <c r="AA193" s="261"/>
      <c r="AB193" s="241"/>
      <c r="AC193" s="242"/>
      <c r="AL193" s="273">
        <v>38576</v>
      </c>
      <c r="AM193" s="273">
        <v>0.9080439814814815</v>
      </c>
      <c r="AN193" s="273">
        <v>1830</v>
      </c>
      <c r="AO193" s="273">
        <v>1650</v>
      </c>
      <c r="AP193" s="273">
        <v>-0.003</v>
      </c>
      <c r="AQ193" s="273">
        <v>-0.002</v>
      </c>
      <c r="AR193" s="273">
        <v>1650</v>
      </c>
      <c r="AS193" s="273">
        <v>0</v>
      </c>
      <c r="AT193" s="273">
        <v>-0.025</v>
      </c>
    </row>
    <row r="194" spans="24:46" ht="12.75">
      <c r="X194" s="237"/>
      <c r="Y194" s="238"/>
      <c r="Z194" s="260"/>
      <c r="AA194" s="261"/>
      <c r="AB194" s="241"/>
      <c r="AC194" s="242"/>
      <c r="AL194" s="273">
        <v>38576</v>
      </c>
      <c r="AM194" s="273">
        <v>0.9149768518518518</v>
      </c>
      <c r="AN194" s="273">
        <v>1840</v>
      </c>
      <c r="AO194" s="273">
        <v>1650</v>
      </c>
      <c r="AP194" s="273">
        <v>-0.001</v>
      </c>
      <c r="AQ194" s="273">
        <v>-0.002</v>
      </c>
      <c r="AR194" s="273">
        <v>1650</v>
      </c>
      <c r="AS194" s="273">
        <v>0.002</v>
      </c>
      <c r="AT194" s="273">
        <v>-0.018</v>
      </c>
    </row>
    <row r="195" spans="24:46" ht="12.75">
      <c r="X195" s="237"/>
      <c r="Y195" s="238"/>
      <c r="Z195" s="260"/>
      <c r="AA195" s="261"/>
      <c r="AB195" s="241"/>
      <c r="AC195" s="242"/>
      <c r="AL195" s="273">
        <v>38576</v>
      </c>
      <c r="AM195" s="273">
        <v>0.9219328703703704</v>
      </c>
      <c r="AN195" s="273">
        <v>1850</v>
      </c>
      <c r="AO195" s="273">
        <v>1650</v>
      </c>
      <c r="AP195" s="273">
        <v>-0.003</v>
      </c>
      <c r="AQ195" s="273">
        <v>-0.006</v>
      </c>
      <c r="AR195" s="273">
        <v>1650</v>
      </c>
      <c r="AS195" s="273">
        <v>0.007</v>
      </c>
      <c r="AT195" s="273">
        <v>-0.015</v>
      </c>
    </row>
    <row r="196" spans="24:46" ht="12.75">
      <c r="X196" s="237"/>
      <c r="Y196" s="238"/>
      <c r="Z196" s="260"/>
      <c r="AA196" s="261"/>
      <c r="AB196" s="241"/>
      <c r="AC196" s="242"/>
      <c r="AL196" s="273">
        <v>38576</v>
      </c>
      <c r="AM196" s="273">
        <v>0.9288773148148147</v>
      </c>
      <c r="AN196" s="273">
        <v>1860</v>
      </c>
      <c r="AO196" s="273">
        <v>1650</v>
      </c>
      <c r="AP196" s="273">
        <v>-0.006</v>
      </c>
      <c r="AQ196" s="273">
        <v>-0.004</v>
      </c>
      <c r="AR196" s="273">
        <v>1650</v>
      </c>
      <c r="AS196" s="273">
        <v>0.016</v>
      </c>
      <c r="AT196" s="273">
        <v>0.016</v>
      </c>
    </row>
    <row r="197" spans="24:46" ht="12.75">
      <c r="X197" s="237"/>
      <c r="Y197" s="238"/>
      <c r="Z197" s="260"/>
      <c r="AA197" s="261"/>
      <c r="AB197" s="241"/>
      <c r="AC197" s="242"/>
      <c r="AL197" s="273">
        <v>38576</v>
      </c>
      <c r="AM197" s="273">
        <v>0.9358217592592593</v>
      </c>
      <c r="AN197" s="273">
        <v>1870</v>
      </c>
      <c r="AO197" s="273">
        <v>1650</v>
      </c>
      <c r="AP197" s="273">
        <v>-0.005</v>
      </c>
      <c r="AQ197" s="273">
        <v>-0.003</v>
      </c>
      <c r="AR197" s="273">
        <v>1650</v>
      </c>
      <c r="AS197" s="273">
        <v>-0.028</v>
      </c>
      <c r="AT197" s="273">
        <v>0.012</v>
      </c>
    </row>
    <row r="198" spans="24:46" ht="13.5" thickBot="1">
      <c r="X198" s="262"/>
      <c r="Y198" s="263"/>
      <c r="Z198" s="264"/>
      <c r="AA198" s="265"/>
      <c r="AB198" s="266"/>
      <c r="AC198" s="267"/>
      <c r="AL198" s="273">
        <v>38576</v>
      </c>
      <c r="AM198" s="273">
        <v>0.9427662037037038</v>
      </c>
      <c r="AN198" s="273">
        <v>1880</v>
      </c>
      <c r="AO198" s="273">
        <v>1650</v>
      </c>
      <c r="AP198" s="273">
        <v>-0.003</v>
      </c>
      <c r="AQ198" s="273">
        <v>-0.004</v>
      </c>
      <c r="AR198" s="273">
        <v>1650</v>
      </c>
      <c r="AS198" s="273">
        <v>-0.004</v>
      </c>
      <c r="AT198" s="273">
        <v>-0.022</v>
      </c>
    </row>
    <row r="199" spans="38:46" ht="13.5" thickTop="1">
      <c r="AL199" s="273">
        <v>38576</v>
      </c>
      <c r="AM199" s="273">
        <v>0.9497106481481481</v>
      </c>
      <c r="AN199" s="273">
        <v>1890</v>
      </c>
      <c r="AO199" s="273">
        <v>1650</v>
      </c>
      <c r="AP199" s="273">
        <v>-0.003</v>
      </c>
      <c r="AQ199" s="273">
        <v>-0.009</v>
      </c>
      <c r="AR199" s="273">
        <v>1650</v>
      </c>
      <c r="AS199" s="273">
        <v>0.013</v>
      </c>
      <c r="AT199" s="273">
        <v>0.013</v>
      </c>
    </row>
    <row r="200" spans="38:46" ht="12.75">
      <c r="AL200" s="273">
        <v>38576</v>
      </c>
      <c r="AM200" s="273">
        <v>0.9566550925925926</v>
      </c>
      <c r="AN200" s="273">
        <v>1900</v>
      </c>
      <c r="AO200" s="273">
        <v>1650</v>
      </c>
      <c r="AP200" s="273">
        <v>-0.004</v>
      </c>
      <c r="AQ200" s="273">
        <v>-0.007</v>
      </c>
      <c r="AR200" s="273">
        <v>1650</v>
      </c>
      <c r="AS200" s="273">
        <v>-0.001</v>
      </c>
      <c r="AT200" s="273">
        <v>-0.012</v>
      </c>
    </row>
    <row r="201" spans="38:46" ht="12.75">
      <c r="AL201" s="273">
        <v>38576</v>
      </c>
      <c r="AM201" s="273">
        <v>0.963599537037037</v>
      </c>
      <c r="AN201" s="273">
        <v>1910</v>
      </c>
      <c r="AO201" s="273">
        <v>1650</v>
      </c>
      <c r="AP201" s="273">
        <v>-0.001</v>
      </c>
      <c r="AQ201" s="273">
        <v>-0.006</v>
      </c>
      <c r="AR201" s="273">
        <v>1650</v>
      </c>
      <c r="AS201" s="273">
        <v>0.013</v>
      </c>
      <c r="AT201" s="273">
        <v>0</v>
      </c>
    </row>
    <row r="202" spans="38:46" ht="12.75">
      <c r="AL202" s="273">
        <v>38576</v>
      </c>
      <c r="AM202" s="273">
        <v>0.9705439814814815</v>
      </c>
      <c r="AN202" s="273">
        <v>1920</v>
      </c>
      <c r="AO202" s="273">
        <v>1650</v>
      </c>
      <c r="AP202" s="273">
        <v>-0.004</v>
      </c>
      <c r="AQ202" s="273">
        <v>-0.005</v>
      </c>
      <c r="AR202" s="273">
        <v>1650</v>
      </c>
      <c r="AS202" s="273">
        <v>0.001</v>
      </c>
      <c r="AT202" s="273">
        <v>-0.008</v>
      </c>
    </row>
    <row r="203" spans="38:46" ht="12.75">
      <c r="AL203" s="273">
        <v>38576</v>
      </c>
      <c r="AM203" s="273">
        <v>0.9774884259259259</v>
      </c>
      <c r="AN203" s="273">
        <v>1930</v>
      </c>
      <c r="AO203" s="273">
        <v>1650</v>
      </c>
      <c r="AP203" s="273">
        <v>-0.004</v>
      </c>
      <c r="AQ203" s="273">
        <v>-0.005</v>
      </c>
      <c r="AR203" s="273">
        <v>1650</v>
      </c>
      <c r="AS203" s="273">
        <v>0.02</v>
      </c>
      <c r="AT203" s="273">
        <v>-0.016</v>
      </c>
    </row>
    <row r="204" spans="38:46" ht="12.75">
      <c r="AL204" s="273">
        <v>38576</v>
      </c>
      <c r="AM204" s="273">
        <v>0.9844328703703704</v>
      </c>
      <c r="AN204" s="273">
        <v>1940</v>
      </c>
      <c r="AO204" s="273">
        <v>1650</v>
      </c>
      <c r="AP204" s="273">
        <v>-0.002</v>
      </c>
      <c r="AQ204" s="273">
        <v>-0.006</v>
      </c>
      <c r="AR204" s="273">
        <v>1650</v>
      </c>
      <c r="AS204" s="273">
        <v>-0.006</v>
      </c>
      <c r="AT204" s="273">
        <v>0</v>
      </c>
    </row>
    <row r="205" spans="38:46" ht="12.75">
      <c r="AL205" s="273">
        <v>38576</v>
      </c>
      <c r="AM205" s="273">
        <v>0.9913773148148147</v>
      </c>
      <c r="AN205" s="273">
        <v>1950</v>
      </c>
      <c r="AO205" s="273">
        <v>1650</v>
      </c>
      <c r="AP205" s="273">
        <v>-0.002</v>
      </c>
      <c r="AQ205" s="273">
        <v>-0.007</v>
      </c>
      <c r="AR205" s="273">
        <v>1650</v>
      </c>
      <c r="AS205" s="273">
        <v>-0.009</v>
      </c>
      <c r="AT205" s="273">
        <v>-0.012</v>
      </c>
    </row>
    <row r="206" spans="38:46" ht="12.75">
      <c r="AL206" s="273">
        <v>38576</v>
      </c>
      <c r="AM206" s="273">
        <v>0.9983217592592593</v>
      </c>
      <c r="AN206" s="273">
        <v>1960</v>
      </c>
      <c r="AO206" s="273">
        <v>1650</v>
      </c>
      <c r="AP206" s="273">
        <v>-0.002</v>
      </c>
      <c r="AQ206" s="273">
        <v>-0.006</v>
      </c>
      <c r="AR206" s="273">
        <v>1650</v>
      </c>
      <c r="AS206" s="273">
        <v>-0.022</v>
      </c>
      <c r="AT206" s="273">
        <v>-0.024</v>
      </c>
    </row>
    <row r="207" spans="38:46" ht="12.75">
      <c r="AL207" s="273">
        <v>38577</v>
      </c>
      <c r="AM207" s="273">
        <v>0.0052662037037037035</v>
      </c>
      <c r="AN207" s="273">
        <v>1970</v>
      </c>
      <c r="AO207" s="273">
        <v>1650</v>
      </c>
      <c r="AP207" s="273">
        <v>-0.003</v>
      </c>
      <c r="AQ207" s="273">
        <v>-0.003</v>
      </c>
      <c r="AR207" s="273">
        <v>1650</v>
      </c>
      <c r="AS207" s="273">
        <v>-0.012</v>
      </c>
      <c r="AT207" s="273">
        <v>0.005</v>
      </c>
    </row>
    <row r="208" spans="38:46" ht="12.75">
      <c r="AL208" s="273">
        <v>38577</v>
      </c>
      <c r="AM208" s="273">
        <v>0.012210648148148146</v>
      </c>
      <c r="AN208" s="273">
        <v>1980</v>
      </c>
      <c r="AO208" s="273">
        <v>1650</v>
      </c>
      <c r="AP208" s="273">
        <v>-0.002</v>
      </c>
      <c r="AQ208" s="273">
        <v>-0.004</v>
      </c>
      <c r="AR208" s="273">
        <v>1650</v>
      </c>
      <c r="AS208" s="273">
        <v>-0.023</v>
      </c>
      <c r="AT208" s="273">
        <v>-0.001</v>
      </c>
    </row>
    <row r="209" spans="38:46" ht="12.75">
      <c r="AL209" s="273">
        <v>38577</v>
      </c>
      <c r="AM209" s="273">
        <v>0.01915509259259259</v>
      </c>
      <c r="AN209" s="273">
        <v>1990</v>
      </c>
      <c r="AO209" s="273">
        <v>1650</v>
      </c>
      <c r="AP209" s="273">
        <v>-0.003</v>
      </c>
      <c r="AQ209" s="273">
        <v>-0.005</v>
      </c>
      <c r="AR209" s="273">
        <v>1650</v>
      </c>
      <c r="AS209" s="273">
        <v>0.002</v>
      </c>
      <c r="AT209" s="273">
        <v>-0.009</v>
      </c>
    </row>
    <row r="210" spans="38:46" ht="12.75">
      <c r="AL210" s="273">
        <v>38577</v>
      </c>
      <c r="AM210" s="273">
        <v>0.026099537037037036</v>
      </c>
      <c r="AN210" s="273">
        <v>2000</v>
      </c>
      <c r="AO210" s="273">
        <v>1650</v>
      </c>
      <c r="AP210" s="273">
        <v>-0.002</v>
      </c>
      <c r="AQ210" s="273">
        <v>-0.004</v>
      </c>
      <c r="AR210" s="273">
        <v>1650</v>
      </c>
      <c r="AS210" s="273">
        <v>-0.029</v>
      </c>
      <c r="AT210" s="273">
        <v>-0.006</v>
      </c>
    </row>
    <row r="211" spans="38:46" ht="12.75">
      <c r="AL211" s="273">
        <v>38577</v>
      </c>
      <c r="AM211" s="273">
        <v>0.03304398148148149</v>
      </c>
      <c r="AN211" s="273">
        <v>2010</v>
      </c>
      <c r="AO211" s="273">
        <v>1650</v>
      </c>
      <c r="AP211" s="273">
        <v>-0.002</v>
      </c>
      <c r="AQ211" s="273">
        <v>-0.005</v>
      </c>
      <c r="AR211" s="273">
        <v>1650</v>
      </c>
      <c r="AS211" s="273">
        <v>0.011</v>
      </c>
      <c r="AT211" s="273">
        <v>-0.005</v>
      </c>
    </row>
    <row r="212" spans="38:46" ht="12.75">
      <c r="AL212" s="273">
        <v>38577</v>
      </c>
      <c r="AM212" s="273">
        <v>0.03998842592592593</v>
      </c>
      <c r="AN212" s="273">
        <v>2020</v>
      </c>
      <c r="AO212" s="273">
        <v>1650</v>
      </c>
      <c r="AP212" s="273">
        <v>-0.002</v>
      </c>
      <c r="AQ212" s="273">
        <v>-0.005</v>
      </c>
      <c r="AR212" s="273">
        <v>1650</v>
      </c>
      <c r="AS212" s="273">
        <v>0.007</v>
      </c>
      <c r="AT212" s="273">
        <v>-0.009</v>
      </c>
    </row>
    <row r="213" spans="38:46" ht="12.75">
      <c r="AL213" s="273">
        <v>38577</v>
      </c>
      <c r="AM213" s="273">
        <v>0.04693287037037037</v>
      </c>
      <c r="AN213" s="273">
        <v>2030</v>
      </c>
      <c r="AO213" s="273">
        <v>1650</v>
      </c>
      <c r="AP213" s="273">
        <v>-0.004</v>
      </c>
      <c r="AQ213" s="273">
        <v>-0.003</v>
      </c>
      <c r="AR213" s="273">
        <v>1650</v>
      </c>
      <c r="AS213" s="273">
        <v>0.004</v>
      </c>
      <c r="AT213" s="273">
        <v>-0.019</v>
      </c>
    </row>
    <row r="214" spans="38:46" ht="12.75">
      <c r="AL214" s="273">
        <v>38577</v>
      </c>
      <c r="AM214" s="273">
        <v>0.053888888888888896</v>
      </c>
      <c r="AN214" s="273">
        <v>2040</v>
      </c>
      <c r="AO214" s="273">
        <v>1650</v>
      </c>
      <c r="AP214" s="273">
        <v>-0.002</v>
      </c>
      <c r="AQ214" s="273">
        <v>-0.006</v>
      </c>
      <c r="AR214" s="273">
        <v>1650</v>
      </c>
      <c r="AS214" s="273">
        <v>0.012</v>
      </c>
      <c r="AT214" s="273">
        <v>-0.008</v>
      </c>
    </row>
    <row r="215" spans="38:46" ht="12.75">
      <c r="AL215" s="273">
        <v>38577</v>
      </c>
      <c r="AM215" s="273">
        <v>0.06083333333333333</v>
      </c>
      <c r="AN215" s="273">
        <v>2050</v>
      </c>
      <c r="AO215" s="273">
        <v>1650</v>
      </c>
      <c r="AP215" s="273">
        <v>0</v>
      </c>
      <c r="AQ215" s="273">
        <v>-0.003</v>
      </c>
      <c r="AR215" s="273">
        <v>1650</v>
      </c>
      <c r="AS215" s="273">
        <v>-0.013</v>
      </c>
      <c r="AT215" s="273">
        <v>-0.004</v>
      </c>
    </row>
    <row r="216" spans="38:46" ht="12.75">
      <c r="AL216" s="273">
        <v>38577</v>
      </c>
      <c r="AM216" s="273">
        <v>0.06777777777777778</v>
      </c>
      <c r="AN216" s="273">
        <v>2060</v>
      </c>
      <c r="AO216" s="273">
        <v>1650</v>
      </c>
      <c r="AP216" s="273">
        <v>-0.002</v>
      </c>
      <c r="AQ216" s="273">
        <v>-0.006</v>
      </c>
      <c r="AR216" s="273">
        <v>1650</v>
      </c>
      <c r="AS216" s="273">
        <v>-0.002</v>
      </c>
      <c r="AT216" s="273">
        <v>0.008</v>
      </c>
    </row>
    <row r="217" spans="38:46" ht="12.75">
      <c r="AL217" s="273">
        <v>38577</v>
      </c>
      <c r="AM217" s="273">
        <v>0.07472222222222223</v>
      </c>
      <c r="AN217" s="273">
        <v>2070</v>
      </c>
      <c r="AO217" s="273">
        <v>1650</v>
      </c>
      <c r="AP217" s="273">
        <v>-0.003</v>
      </c>
      <c r="AQ217" s="273">
        <v>-0.006</v>
      </c>
      <c r="AR217" s="273">
        <v>1650</v>
      </c>
      <c r="AS217" s="273">
        <v>-0.013</v>
      </c>
      <c r="AT217" s="273">
        <v>-0.021</v>
      </c>
    </row>
    <row r="218" spans="38:46" ht="12.75">
      <c r="AL218" s="273">
        <v>38577</v>
      </c>
      <c r="AM218" s="273">
        <v>0.08166666666666667</v>
      </c>
      <c r="AN218" s="273">
        <v>2080</v>
      </c>
      <c r="AO218" s="273">
        <v>1650</v>
      </c>
      <c r="AP218" s="273">
        <v>-0.002</v>
      </c>
      <c r="AQ218" s="273">
        <v>-0.006</v>
      </c>
      <c r="AR218" s="273">
        <v>1650</v>
      </c>
      <c r="AS218" s="273">
        <v>-0.001</v>
      </c>
      <c r="AT218" s="273">
        <v>-0.043</v>
      </c>
    </row>
    <row r="219" spans="38:46" ht="12.75">
      <c r="AL219" s="273">
        <v>38577</v>
      </c>
      <c r="AM219" s="273">
        <v>0.0886111111111111</v>
      </c>
      <c r="AN219" s="273">
        <v>2090</v>
      </c>
      <c r="AO219" s="273">
        <v>1650</v>
      </c>
      <c r="AP219" s="273">
        <v>-0.003</v>
      </c>
      <c r="AQ219" s="273">
        <v>-0.002</v>
      </c>
      <c r="AR219" s="273">
        <v>1650</v>
      </c>
      <c r="AS219" s="273">
        <v>-0.014</v>
      </c>
      <c r="AT219" s="273">
        <v>-0.034</v>
      </c>
    </row>
    <row r="220" spans="38:46" ht="12.75">
      <c r="AL220" s="273">
        <v>38577</v>
      </c>
      <c r="AM220" s="273">
        <v>0.09555555555555556</v>
      </c>
      <c r="AN220" s="273">
        <v>2100</v>
      </c>
      <c r="AO220" s="273">
        <v>1650</v>
      </c>
      <c r="AP220" s="273">
        <v>-0.002</v>
      </c>
      <c r="AQ220" s="273">
        <v>-0.005</v>
      </c>
      <c r="AR220" s="273">
        <v>1650</v>
      </c>
      <c r="AS220" s="273">
        <v>0.008</v>
      </c>
      <c r="AT220" s="273">
        <v>-0.023</v>
      </c>
    </row>
    <row r="221" spans="38:46" ht="12.75">
      <c r="AL221" s="273">
        <v>38577</v>
      </c>
      <c r="AM221" s="273">
        <v>0.1025</v>
      </c>
      <c r="AN221" s="273">
        <v>2110</v>
      </c>
      <c r="AO221" s="273">
        <v>1650</v>
      </c>
      <c r="AP221" s="273">
        <v>-0.001</v>
      </c>
      <c r="AQ221" s="273">
        <v>-0.005</v>
      </c>
      <c r="AR221" s="273">
        <v>1650</v>
      </c>
      <c r="AS221" s="273">
        <v>-0.028</v>
      </c>
      <c r="AT221" s="273">
        <v>-0.026</v>
      </c>
    </row>
    <row r="222" spans="38:46" ht="12.75">
      <c r="AL222" s="273">
        <v>38577</v>
      </c>
      <c r="AM222" s="273">
        <v>0.10944444444444446</v>
      </c>
      <c r="AN222" s="273">
        <v>2120</v>
      </c>
      <c r="AO222" s="273">
        <v>1650</v>
      </c>
      <c r="AP222" s="273">
        <v>-0.002</v>
      </c>
      <c r="AQ222" s="273">
        <v>-0.005</v>
      </c>
      <c r="AR222" s="273">
        <v>1650</v>
      </c>
      <c r="AS222" s="273">
        <v>0.007</v>
      </c>
      <c r="AT222" s="273">
        <v>-0.028</v>
      </c>
    </row>
    <row r="223" spans="38:46" ht="12.75">
      <c r="AL223" s="273">
        <v>38577</v>
      </c>
      <c r="AM223" s="273">
        <v>0.11638888888888889</v>
      </c>
      <c r="AN223" s="273">
        <v>2130</v>
      </c>
      <c r="AO223" s="273">
        <v>1650</v>
      </c>
      <c r="AP223" s="273">
        <v>-0.004</v>
      </c>
      <c r="AQ223" s="273">
        <v>-0.003</v>
      </c>
      <c r="AR223" s="273">
        <v>1650</v>
      </c>
      <c r="AS223" s="273">
        <v>-0.031</v>
      </c>
      <c r="AT223" s="273">
        <v>-0.034</v>
      </c>
    </row>
    <row r="224" spans="38:46" ht="12.75">
      <c r="AL224" s="273">
        <v>38577</v>
      </c>
      <c r="AM224" s="273">
        <v>0.12333333333333334</v>
      </c>
      <c r="AN224" s="273">
        <v>2140</v>
      </c>
      <c r="AO224" s="273">
        <v>1650</v>
      </c>
      <c r="AP224" s="273">
        <v>-0.003</v>
      </c>
      <c r="AQ224" s="273">
        <v>-0.003</v>
      </c>
      <c r="AR224" s="273">
        <v>1650</v>
      </c>
      <c r="AS224" s="273">
        <v>-0.029</v>
      </c>
      <c r="AT224" s="273">
        <v>-0.029</v>
      </c>
    </row>
    <row r="225" spans="38:46" ht="12.75">
      <c r="AL225" s="273">
        <v>38577</v>
      </c>
      <c r="AM225" s="273">
        <v>0.13027777777777777</v>
      </c>
      <c r="AN225" s="273">
        <v>2150</v>
      </c>
      <c r="AO225" s="273">
        <v>1650</v>
      </c>
      <c r="AP225" s="273">
        <v>-0.002</v>
      </c>
      <c r="AQ225" s="273">
        <v>-0.001</v>
      </c>
      <c r="AR225" s="273">
        <v>1650</v>
      </c>
      <c r="AS225" s="273">
        <v>0.005</v>
      </c>
      <c r="AT225" s="273">
        <v>-0.057</v>
      </c>
    </row>
    <row r="226" spans="38:46" ht="12.75">
      <c r="AL226" s="273">
        <v>38577</v>
      </c>
      <c r="AM226" s="273">
        <v>0.13722222222222222</v>
      </c>
      <c r="AN226" s="273">
        <v>2160</v>
      </c>
      <c r="AO226" s="273">
        <v>1650</v>
      </c>
      <c r="AP226" s="273">
        <v>-0.003</v>
      </c>
      <c r="AQ226" s="273">
        <v>-0.001</v>
      </c>
      <c r="AR226" s="273">
        <v>1650</v>
      </c>
      <c r="AS226" s="273">
        <v>0.008</v>
      </c>
      <c r="AT226" s="273">
        <v>-0.043</v>
      </c>
    </row>
    <row r="227" spans="38:46" ht="12.75">
      <c r="AL227" s="273">
        <v>38577</v>
      </c>
      <c r="AM227" s="273">
        <v>0.14416666666666667</v>
      </c>
      <c r="AN227" s="273">
        <v>2170</v>
      </c>
      <c r="AO227" s="273">
        <v>1650</v>
      </c>
      <c r="AP227" s="273">
        <v>-0.004</v>
      </c>
      <c r="AQ227" s="273">
        <v>-0.003</v>
      </c>
      <c r="AR227" s="273">
        <v>1650</v>
      </c>
      <c r="AS227" s="273">
        <v>0.01</v>
      </c>
      <c r="AT227" s="273">
        <v>-0.053</v>
      </c>
    </row>
    <row r="228" spans="38:46" ht="12.75">
      <c r="AL228" s="273">
        <v>38577</v>
      </c>
      <c r="AM228" s="273">
        <v>0.1511111111111111</v>
      </c>
      <c r="AN228" s="273">
        <v>2180</v>
      </c>
      <c r="AO228" s="273">
        <v>1650</v>
      </c>
      <c r="AP228" s="273">
        <v>-0.002</v>
      </c>
      <c r="AQ228" s="273">
        <v>-0.003</v>
      </c>
      <c r="AR228" s="273">
        <v>1650</v>
      </c>
      <c r="AS228" s="273">
        <v>-0.016</v>
      </c>
      <c r="AT228" s="273">
        <v>-0.04</v>
      </c>
    </row>
    <row r="229" spans="38:46" ht="12.75">
      <c r="AL229" s="273">
        <v>38577</v>
      </c>
      <c r="AM229" s="273">
        <v>0.15805555555555556</v>
      </c>
      <c r="AN229" s="273">
        <v>2190</v>
      </c>
      <c r="AO229" s="273">
        <v>1650</v>
      </c>
      <c r="AP229" s="273">
        <v>-0.004</v>
      </c>
      <c r="AQ229" s="273">
        <v>-0.003</v>
      </c>
      <c r="AR229" s="273">
        <v>1650</v>
      </c>
      <c r="AS229" s="273">
        <v>0.028</v>
      </c>
      <c r="AT229" s="273">
        <v>-0.062</v>
      </c>
    </row>
    <row r="230" spans="38:46" ht="12.75">
      <c r="AL230" s="273">
        <v>38577</v>
      </c>
      <c r="AM230" s="273">
        <v>0.165</v>
      </c>
      <c r="AN230" s="273">
        <v>2200</v>
      </c>
      <c r="AO230" s="273">
        <v>1650</v>
      </c>
      <c r="AP230" s="273">
        <v>-0.004</v>
      </c>
      <c r="AQ230" s="273">
        <v>-0.003</v>
      </c>
      <c r="AR230" s="273">
        <v>1650</v>
      </c>
      <c r="AS230" s="273">
        <v>0.006</v>
      </c>
      <c r="AT230" s="273">
        <v>-0.047</v>
      </c>
    </row>
    <row r="231" spans="38:46" ht="12.75">
      <c r="AL231" s="273">
        <v>38577</v>
      </c>
      <c r="AM231" s="273">
        <v>0.17194444444444446</v>
      </c>
      <c r="AN231" s="273">
        <v>2210</v>
      </c>
      <c r="AO231" s="273">
        <v>1650</v>
      </c>
      <c r="AP231" s="273">
        <v>-0.002</v>
      </c>
      <c r="AQ231" s="273">
        <v>0</v>
      </c>
      <c r="AR231" s="273">
        <v>1650</v>
      </c>
      <c r="AS231" s="273">
        <v>0.009</v>
      </c>
      <c r="AT231" s="273">
        <v>0</v>
      </c>
    </row>
    <row r="232" spans="38:46" ht="12.75">
      <c r="AL232" s="273">
        <v>38577</v>
      </c>
      <c r="AM232" s="273">
        <v>0.17888888888888888</v>
      </c>
      <c r="AN232" s="273">
        <v>2220</v>
      </c>
      <c r="AO232" s="273">
        <v>1650</v>
      </c>
      <c r="AP232" s="273">
        <v>-0.001</v>
      </c>
      <c r="AQ232" s="273">
        <v>-0.003</v>
      </c>
      <c r="AR232" s="273">
        <v>1650</v>
      </c>
      <c r="AS232" s="273">
        <v>0.021</v>
      </c>
      <c r="AT232" s="273">
        <v>-0.011</v>
      </c>
    </row>
    <row r="233" spans="38:46" ht="12.75">
      <c r="AL233" s="273">
        <v>38577</v>
      </c>
      <c r="AM233" s="273">
        <v>0.18583333333333332</v>
      </c>
      <c r="AN233" s="273">
        <v>2230</v>
      </c>
      <c r="AO233" s="273">
        <v>1650</v>
      </c>
      <c r="AP233" s="273">
        <v>-0.004</v>
      </c>
      <c r="AQ233" s="273">
        <v>-0.005</v>
      </c>
      <c r="AR233" s="273">
        <v>1650</v>
      </c>
      <c r="AS233" s="273">
        <v>0.009</v>
      </c>
      <c r="AT233" s="273">
        <v>-0.033</v>
      </c>
    </row>
    <row r="234" spans="38:46" ht="12.75">
      <c r="AL234" s="273">
        <v>38577</v>
      </c>
      <c r="AM234" s="273">
        <v>0.1927777777777778</v>
      </c>
      <c r="AN234" s="273">
        <v>2240</v>
      </c>
      <c r="AO234" s="273">
        <v>1650</v>
      </c>
      <c r="AP234" s="273">
        <v>-0.003</v>
      </c>
      <c r="AQ234" s="273">
        <v>-0.003</v>
      </c>
      <c r="AR234" s="273">
        <v>1650</v>
      </c>
      <c r="AS234" s="273">
        <v>0.02</v>
      </c>
      <c r="AT234" s="273">
        <v>-0.024</v>
      </c>
    </row>
    <row r="235" spans="38:46" ht="12.75">
      <c r="AL235" s="273">
        <v>38577</v>
      </c>
      <c r="AM235" s="273">
        <v>0.19972222222222222</v>
      </c>
      <c r="AN235" s="273">
        <v>2250</v>
      </c>
      <c r="AO235" s="273">
        <v>1650</v>
      </c>
      <c r="AP235" s="273">
        <v>-0.002</v>
      </c>
      <c r="AQ235" s="273">
        <v>-0.003</v>
      </c>
      <c r="AR235" s="273">
        <v>1650</v>
      </c>
      <c r="AS235" s="273">
        <v>-0.027</v>
      </c>
      <c r="AT235" s="273">
        <v>0.007</v>
      </c>
    </row>
    <row r="236" spans="38:46" ht="12.75">
      <c r="AL236" s="273">
        <v>38577</v>
      </c>
      <c r="AM236" s="273">
        <v>0.20666666666666667</v>
      </c>
      <c r="AN236" s="273">
        <v>2260</v>
      </c>
      <c r="AO236" s="273">
        <v>1650</v>
      </c>
      <c r="AP236" s="273">
        <v>-0.001</v>
      </c>
      <c r="AQ236" s="273">
        <v>-0.001</v>
      </c>
      <c r="AR236" s="273">
        <v>1650</v>
      </c>
      <c r="AS236" s="273">
        <v>0.003</v>
      </c>
      <c r="AT236" s="273">
        <v>-0.038</v>
      </c>
    </row>
    <row r="237" spans="38:46" ht="12.75">
      <c r="AL237" s="273">
        <v>38577</v>
      </c>
      <c r="AM237" s="273">
        <v>0.2136226851851852</v>
      </c>
      <c r="AN237" s="273">
        <v>2270</v>
      </c>
      <c r="AO237" s="273">
        <v>1650</v>
      </c>
      <c r="AP237" s="273">
        <v>-0.002</v>
      </c>
      <c r="AQ237" s="273">
        <v>-0.002</v>
      </c>
      <c r="AR237" s="273">
        <v>1650</v>
      </c>
      <c r="AS237" s="273">
        <v>-0.004</v>
      </c>
      <c r="AT237" s="273">
        <v>-0.02</v>
      </c>
    </row>
    <row r="238" spans="38:46" ht="12.75">
      <c r="AL238" s="273">
        <v>38577</v>
      </c>
      <c r="AM238" s="273">
        <v>0.22056712962962963</v>
      </c>
      <c r="AN238" s="273">
        <v>2280</v>
      </c>
      <c r="AO238" s="273">
        <v>1650</v>
      </c>
      <c r="AP238" s="273">
        <v>0</v>
      </c>
      <c r="AQ238" s="273">
        <v>-0.004</v>
      </c>
      <c r="AR238" s="273">
        <v>1650</v>
      </c>
      <c r="AS238" s="273">
        <v>-0.007</v>
      </c>
      <c r="AT238" s="273">
        <v>0.006</v>
      </c>
    </row>
    <row r="239" spans="38:46" ht="12.75">
      <c r="AL239" s="273">
        <v>38577</v>
      </c>
      <c r="AM239" s="273">
        <v>0.22751157407407407</v>
      </c>
      <c r="AN239" s="273">
        <v>2290</v>
      </c>
      <c r="AO239" s="273">
        <v>1650</v>
      </c>
      <c r="AP239" s="273">
        <v>-0.003</v>
      </c>
      <c r="AQ239" s="273">
        <v>-0.005</v>
      </c>
      <c r="AR239" s="273">
        <v>1650</v>
      </c>
      <c r="AS239" s="273">
        <v>0.002</v>
      </c>
      <c r="AT239" s="273">
        <v>-0.013</v>
      </c>
    </row>
    <row r="240" spans="38:46" ht="12.75">
      <c r="AL240" s="273">
        <v>38577</v>
      </c>
      <c r="AM240" s="273">
        <v>0.23445601851851852</v>
      </c>
      <c r="AN240" s="273">
        <v>2300</v>
      </c>
      <c r="AO240" s="273">
        <v>1650</v>
      </c>
      <c r="AP240" s="273">
        <v>-0.003</v>
      </c>
      <c r="AQ240" s="273">
        <v>-0.003</v>
      </c>
      <c r="AR240" s="273">
        <v>1650</v>
      </c>
      <c r="AS240" s="273">
        <v>-0.012</v>
      </c>
      <c r="AT240" s="273">
        <v>0.009</v>
      </c>
    </row>
    <row r="241" spans="38:46" ht="12.75">
      <c r="AL241" s="273">
        <v>38577</v>
      </c>
      <c r="AM241" s="273">
        <v>0.24140046296296294</v>
      </c>
      <c r="AN241" s="273">
        <v>2310</v>
      </c>
      <c r="AO241" s="273">
        <v>1650</v>
      </c>
      <c r="AP241" s="273">
        <v>-0.002</v>
      </c>
      <c r="AQ241" s="273">
        <v>-0.003</v>
      </c>
      <c r="AR241" s="273">
        <v>1650</v>
      </c>
      <c r="AS241" s="273">
        <v>-0.015</v>
      </c>
      <c r="AT241" s="273">
        <v>-0.002</v>
      </c>
    </row>
    <row r="242" spans="38:46" ht="12.75">
      <c r="AL242" s="273">
        <v>38577</v>
      </c>
      <c r="AM242" s="273">
        <v>0.24834490740740742</v>
      </c>
      <c r="AN242" s="273">
        <v>2320</v>
      </c>
      <c r="AO242" s="273">
        <v>1650</v>
      </c>
      <c r="AP242" s="273">
        <v>-0.001</v>
      </c>
      <c r="AQ242" s="273">
        <v>-0.001</v>
      </c>
      <c r="AR242" s="273">
        <v>1650</v>
      </c>
      <c r="AS242" s="273">
        <v>0.037</v>
      </c>
      <c r="AT242" s="273">
        <v>0.02</v>
      </c>
    </row>
    <row r="243" spans="38:46" ht="12.75">
      <c r="AL243" s="273">
        <v>38577</v>
      </c>
      <c r="AM243" s="273">
        <v>0.25528935185185186</v>
      </c>
      <c r="AN243" s="273">
        <v>2330</v>
      </c>
      <c r="AO243" s="273">
        <v>1650</v>
      </c>
      <c r="AP243" s="273">
        <v>-0.003</v>
      </c>
      <c r="AQ243" s="273">
        <v>-0.005</v>
      </c>
      <c r="AR243" s="273">
        <v>1650</v>
      </c>
      <c r="AS243" s="273">
        <v>0.025</v>
      </c>
      <c r="AT243" s="273">
        <v>0.001</v>
      </c>
    </row>
    <row r="244" spans="38:46" ht="12.75">
      <c r="AL244" s="273">
        <v>38577</v>
      </c>
      <c r="AM244" s="273">
        <v>0.2622337962962963</v>
      </c>
      <c r="AN244" s="273">
        <v>2340</v>
      </c>
      <c r="AO244" s="273">
        <v>1650</v>
      </c>
      <c r="AP244" s="273">
        <v>-0.005</v>
      </c>
      <c r="AQ244" s="273">
        <v>-0.007</v>
      </c>
      <c r="AR244" s="273">
        <v>1650</v>
      </c>
      <c r="AS244" s="273">
        <v>0</v>
      </c>
      <c r="AT244" s="273">
        <v>0.008</v>
      </c>
    </row>
    <row r="245" spans="38:46" ht="12.75">
      <c r="AL245" s="273">
        <v>38577</v>
      </c>
      <c r="AM245" s="273">
        <v>0.26917824074074076</v>
      </c>
      <c r="AN245" s="273">
        <v>2350</v>
      </c>
      <c r="AO245" s="273">
        <v>1650</v>
      </c>
      <c r="AP245" s="273">
        <v>-0.004</v>
      </c>
      <c r="AQ245" s="273">
        <v>-0.003</v>
      </c>
      <c r="AR245" s="273">
        <v>1650</v>
      </c>
      <c r="AS245" s="273">
        <v>0.02</v>
      </c>
      <c r="AT245" s="273">
        <v>-0.01</v>
      </c>
    </row>
    <row r="246" spans="38:46" ht="12.75">
      <c r="AL246" s="273">
        <v>38577</v>
      </c>
      <c r="AM246" s="273">
        <v>0.2761226851851852</v>
      </c>
      <c r="AN246" s="273">
        <v>2360</v>
      </c>
      <c r="AO246" s="273">
        <v>1650</v>
      </c>
      <c r="AP246" s="273">
        <v>-0.002</v>
      </c>
      <c r="AQ246" s="273">
        <v>-0.003</v>
      </c>
      <c r="AR246" s="273">
        <v>1650</v>
      </c>
      <c r="AS246" s="273">
        <v>-0.004</v>
      </c>
      <c r="AT246" s="273">
        <v>-0.027</v>
      </c>
    </row>
    <row r="247" spans="38:46" ht="12.75">
      <c r="AL247" s="273">
        <v>38577</v>
      </c>
      <c r="AM247" s="273">
        <v>0.2830671296296296</v>
      </c>
      <c r="AN247" s="273">
        <v>2370</v>
      </c>
      <c r="AO247" s="273">
        <v>1650</v>
      </c>
      <c r="AP247" s="273">
        <v>-0.001</v>
      </c>
      <c r="AQ247" s="273">
        <v>-0.003</v>
      </c>
      <c r="AR247" s="273">
        <v>1650</v>
      </c>
      <c r="AS247" s="273">
        <v>-0.011</v>
      </c>
      <c r="AT247" s="273">
        <v>-0.008</v>
      </c>
    </row>
    <row r="248" spans="38:46" ht="12.75">
      <c r="AL248" s="273">
        <v>38577</v>
      </c>
      <c r="AM248" s="273">
        <v>0.2900115740740741</v>
      </c>
      <c r="AN248" s="273">
        <v>2380</v>
      </c>
      <c r="AO248" s="273">
        <v>1650</v>
      </c>
      <c r="AP248" s="273">
        <v>-0.003</v>
      </c>
      <c r="AQ248" s="273">
        <v>-0.004</v>
      </c>
      <c r="AR248" s="273">
        <v>1650</v>
      </c>
      <c r="AS248" s="273">
        <v>0.006</v>
      </c>
      <c r="AT248" s="273">
        <v>-0.022</v>
      </c>
    </row>
    <row r="249" spans="38:46" ht="12.75">
      <c r="AL249" s="273">
        <v>38577</v>
      </c>
      <c r="AM249" s="273">
        <v>0.29695601851851855</v>
      </c>
      <c r="AN249" s="273">
        <v>2390</v>
      </c>
      <c r="AO249" s="273">
        <v>1650</v>
      </c>
      <c r="AP249" s="273">
        <v>0.001</v>
      </c>
      <c r="AQ249" s="273">
        <v>-0.005</v>
      </c>
      <c r="AR249" s="273">
        <v>1650</v>
      </c>
      <c r="AS249" s="273">
        <v>-0.011</v>
      </c>
      <c r="AT249" s="273">
        <v>-0.02</v>
      </c>
    </row>
    <row r="250" spans="38:46" ht="12.75">
      <c r="AL250" s="273">
        <v>38577</v>
      </c>
      <c r="AM250" s="273">
        <v>0.30390046296296297</v>
      </c>
      <c r="AN250" s="273">
        <v>2400</v>
      </c>
      <c r="AO250" s="273">
        <v>1650</v>
      </c>
      <c r="AP250" s="273">
        <v>-0.002</v>
      </c>
      <c r="AQ250" s="273">
        <v>-0.003</v>
      </c>
      <c r="AR250" s="273">
        <v>1650</v>
      </c>
      <c r="AS250" s="273">
        <v>-0.003</v>
      </c>
      <c r="AT250" s="273">
        <v>0.009</v>
      </c>
    </row>
    <row r="251" spans="38:46" ht="12.75">
      <c r="AL251" s="273">
        <v>38577</v>
      </c>
      <c r="AM251" s="273">
        <v>0.3108449074074074</v>
      </c>
      <c r="AN251" s="273">
        <v>2410</v>
      </c>
      <c r="AO251" s="273">
        <v>1650</v>
      </c>
      <c r="AP251" s="273">
        <v>-0.003</v>
      </c>
      <c r="AQ251" s="273">
        <v>-0.004</v>
      </c>
      <c r="AR251" s="273">
        <v>1650</v>
      </c>
      <c r="AS251" s="273">
        <v>-0.013</v>
      </c>
      <c r="AT251" s="273">
        <v>-0.039</v>
      </c>
    </row>
    <row r="252" spans="38:46" ht="12.75">
      <c r="AL252" s="273">
        <v>38577</v>
      </c>
      <c r="AM252" s="273">
        <v>0.31778935185185186</v>
      </c>
      <c r="AN252" s="273">
        <v>2420</v>
      </c>
      <c r="AO252" s="273">
        <v>1650</v>
      </c>
      <c r="AP252" s="273">
        <v>-0.002</v>
      </c>
      <c r="AQ252" s="273">
        <v>-0.005</v>
      </c>
      <c r="AR252" s="273">
        <v>1650</v>
      </c>
      <c r="AS252" s="273">
        <v>0.002</v>
      </c>
      <c r="AT252" s="273">
        <v>-0.01</v>
      </c>
    </row>
    <row r="253" spans="38:46" ht="12.75">
      <c r="AL253" s="273">
        <v>38577</v>
      </c>
      <c r="AM253" s="273">
        <v>0.3247337962962963</v>
      </c>
      <c r="AN253" s="273">
        <v>2430</v>
      </c>
      <c r="AO253" s="273">
        <v>1650</v>
      </c>
      <c r="AP253" s="273">
        <v>-0.002</v>
      </c>
      <c r="AQ253" s="273">
        <v>-0.005</v>
      </c>
      <c r="AR253" s="273">
        <v>1650</v>
      </c>
      <c r="AS253" s="273">
        <v>0.016</v>
      </c>
      <c r="AT253" s="273">
        <v>0.01</v>
      </c>
    </row>
    <row r="254" spans="38:46" ht="12.75">
      <c r="AL254" s="273">
        <v>38577</v>
      </c>
      <c r="AM254" s="273">
        <v>0.33167824074074076</v>
      </c>
      <c r="AN254" s="273">
        <v>2440</v>
      </c>
      <c r="AO254" s="273">
        <v>1650</v>
      </c>
      <c r="AP254" s="273">
        <v>-0.001</v>
      </c>
      <c r="AQ254" s="273">
        <v>-0.003</v>
      </c>
      <c r="AR254" s="273">
        <v>1650</v>
      </c>
      <c r="AS254" s="273">
        <v>0.028</v>
      </c>
      <c r="AT254" s="273">
        <v>-0.013</v>
      </c>
    </row>
    <row r="255" spans="38:46" ht="12.75">
      <c r="AL255" s="273">
        <v>38577</v>
      </c>
      <c r="AM255" s="273">
        <v>0.3386226851851852</v>
      </c>
      <c r="AN255" s="273">
        <v>2450</v>
      </c>
      <c r="AO255" s="273">
        <v>1650</v>
      </c>
      <c r="AP255" s="273">
        <v>-0.003</v>
      </c>
      <c r="AQ255" s="273">
        <v>-0.002</v>
      </c>
      <c r="AR255" s="273">
        <v>1650</v>
      </c>
      <c r="AS255" s="273">
        <v>-0.006</v>
      </c>
      <c r="AT255" s="273">
        <v>-0.009</v>
      </c>
    </row>
    <row r="256" spans="38:46" ht="12.75">
      <c r="AL256" s="273">
        <v>38577</v>
      </c>
      <c r="AM256" s="273">
        <v>0.3455787037037037</v>
      </c>
      <c r="AN256" s="273">
        <v>2460</v>
      </c>
      <c r="AO256" s="273">
        <v>1650</v>
      </c>
      <c r="AP256" s="273">
        <v>-0.002</v>
      </c>
      <c r="AQ256" s="273">
        <v>-0.007</v>
      </c>
      <c r="AR256" s="273">
        <v>1650</v>
      </c>
      <c r="AS256" s="273">
        <v>0.008</v>
      </c>
      <c r="AT256" s="273">
        <v>0.014</v>
      </c>
    </row>
    <row r="257" spans="38:46" ht="12.75">
      <c r="AL257" s="273">
        <v>38577</v>
      </c>
      <c r="AM257" s="273">
        <v>0.3525231481481481</v>
      </c>
      <c r="AN257" s="273">
        <v>2470</v>
      </c>
      <c r="AO257" s="273">
        <v>1650</v>
      </c>
      <c r="AP257" s="273">
        <v>-0.003</v>
      </c>
      <c r="AQ257" s="273">
        <v>-0.003</v>
      </c>
      <c r="AR257" s="273">
        <v>1650</v>
      </c>
      <c r="AS257" s="273">
        <v>-0.001</v>
      </c>
      <c r="AT257" s="273">
        <v>0.012</v>
      </c>
    </row>
    <row r="258" spans="38:46" ht="12.75">
      <c r="AL258" s="273">
        <v>38577</v>
      </c>
      <c r="AM258" s="273">
        <v>0.3594675925925926</v>
      </c>
      <c r="AN258" s="273">
        <v>2480</v>
      </c>
      <c r="AO258" s="273">
        <v>1650</v>
      </c>
      <c r="AP258" s="273">
        <v>-0.002</v>
      </c>
      <c r="AQ258" s="273">
        <v>-0.002</v>
      </c>
      <c r="AR258" s="273">
        <v>1650</v>
      </c>
      <c r="AS258" s="273">
        <v>0.011</v>
      </c>
      <c r="AT258" s="273">
        <v>0.006</v>
      </c>
    </row>
    <row r="259" spans="38:46" ht="12.75">
      <c r="AL259" s="273">
        <v>38577</v>
      </c>
      <c r="AM259" s="273">
        <v>0.366412037037037</v>
      </c>
      <c r="AN259" s="273">
        <v>2490</v>
      </c>
      <c r="AO259" s="273">
        <v>1650</v>
      </c>
      <c r="AP259" s="273">
        <v>-0.002</v>
      </c>
      <c r="AQ259" s="273">
        <v>-0.003</v>
      </c>
      <c r="AR259" s="273">
        <v>1650</v>
      </c>
      <c r="AS259" s="273">
        <v>0.022</v>
      </c>
      <c r="AT259" s="273">
        <v>-0.025</v>
      </c>
    </row>
    <row r="260" spans="38:46" ht="12.75">
      <c r="AL260" s="273">
        <v>38577</v>
      </c>
      <c r="AM260" s="273">
        <v>0.37335648148148143</v>
      </c>
      <c r="AN260" s="273">
        <v>2500</v>
      </c>
      <c r="AO260" s="273">
        <v>1650</v>
      </c>
      <c r="AP260" s="273">
        <v>-0.001</v>
      </c>
      <c r="AQ260" s="273">
        <v>-0.003</v>
      </c>
      <c r="AR260" s="273">
        <v>1650</v>
      </c>
      <c r="AS260" s="273">
        <v>0.026</v>
      </c>
      <c r="AT260" s="273">
        <v>0</v>
      </c>
    </row>
    <row r="261" spans="38:46" ht="12.75">
      <c r="AL261" s="273">
        <v>38577</v>
      </c>
      <c r="AM261" s="273">
        <v>0.38030092592592596</v>
      </c>
      <c r="AN261" s="273">
        <v>2510</v>
      </c>
      <c r="AO261" s="273">
        <v>1650</v>
      </c>
      <c r="AP261" s="273">
        <v>-0.001</v>
      </c>
      <c r="AQ261" s="273">
        <v>-0.004</v>
      </c>
      <c r="AR261" s="273">
        <v>1650</v>
      </c>
      <c r="AS261" s="273">
        <v>0.013</v>
      </c>
      <c r="AT261" s="273">
        <v>-0.03</v>
      </c>
    </row>
    <row r="262" spans="38:46" ht="12.75">
      <c r="AL262" s="273">
        <v>38577</v>
      </c>
      <c r="AM262" s="273">
        <v>0.3872453703703704</v>
      </c>
      <c r="AN262" s="273">
        <v>2520</v>
      </c>
      <c r="AO262" s="273">
        <v>1650</v>
      </c>
      <c r="AP262" s="273">
        <v>-0.002</v>
      </c>
      <c r="AQ262" s="273">
        <v>-0.004</v>
      </c>
      <c r="AR262" s="273">
        <v>1650</v>
      </c>
      <c r="AS262" s="273">
        <v>-0.002</v>
      </c>
      <c r="AT262" s="273">
        <v>-0.01</v>
      </c>
    </row>
    <row r="263" spans="38:46" ht="12.75">
      <c r="AL263" s="273">
        <v>38577</v>
      </c>
      <c r="AM263" s="273">
        <v>0.3941898148148148</v>
      </c>
      <c r="AN263" s="273">
        <v>2530</v>
      </c>
      <c r="AO263" s="273">
        <v>1650</v>
      </c>
      <c r="AP263" s="273">
        <v>-0.003</v>
      </c>
      <c r="AQ263" s="273">
        <v>-0.004</v>
      </c>
      <c r="AR263" s="273">
        <v>1650</v>
      </c>
      <c r="AS263" s="273">
        <v>0.013</v>
      </c>
      <c r="AT263" s="273">
        <v>-0.013</v>
      </c>
    </row>
    <row r="264" spans="38:46" ht="12.75">
      <c r="AL264" s="273">
        <v>38577</v>
      </c>
      <c r="AM264" s="273">
        <v>0.4011342592592593</v>
      </c>
      <c r="AN264" s="273">
        <v>2540</v>
      </c>
      <c r="AO264" s="273">
        <v>1650</v>
      </c>
      <c r="AP264" s="273">
        <v>-0.001</v>
      </c>
      <c r="AQ264" s="273">
        <v>-0.004</v>
      </c>
      <c r="AR264" s="273">
        <v>1650</v>
      </c>
      <c r="AS264" s="273">
        <v>0</v>
      </c>
      <c r="AT264" s="273">
        <v>-0.024</v>
      </c>
    </row>
    <row r="265" spans="38:46" ht="12.75">
      <c r="AL265" s="273">
        <v>38577</v>
      </c>
      <c r="AM265" s="273">
        <v>0.4080787037037037</v>
      </c>
      <c r="AN265" s="273">
        <v>2550</v>
      </c>
      <c r="AO265" s="273">
        <v>1650</v>
      </c>
      <c r="AP265" s="273">
        <v>-0.006</v>
      </c>
      <c r="AQ265" s="273">
        <v>-0.002</v>
      </c>
      <c r="AR265" s="273">
        <v>1650</v>
      </c>
      <c r="AS265" s="273">
        <v>-0.012</v>
      </c>
      <c r="AT265" s="273">
        <v>-0.015</v>
      </c>
    </row>
    <row r="266" spans="38:46" ht="12.75">
      <c r="AL266" s="273">
        <v>38577</v>
      </c>
      <c r="AM266" s="273">
        <v>0.4150231481481481</v>
      </c>
      <c r="AN266" s="273">
        <v>2560</v>
      </c>
      <c r="AO266" s="273">
        <v>1650</v>
      </c>
      <c r="AP266" s="273">
        <v>-0.004</v>
      </c>
      <c r="AQ266" s="273">
        <v>-0.005</v>
      </c>
      <c r="AR266" s="273">
        <v>1650</v>
      </c>
      <c r="AS266" s="273">
        <v>-0.004</v>
      </c>
      <c r="AT266" s="273">
        <v>-0.028</v>
      </c>
    </row>
    <row r="267" spans="38:46" ht="12.75">
      <c r="AL267" s="273">
        <v>38577</v>
      </c>
      <c r="AM267" s="273">
        <v>0.4219675925925926</v>
      </c>
      <c r="AN267" s="273">
        <v>2570</v>
      </c>
      <c r="AO267" s="273">
        <v>1650</v>
      </c>
      <c r="AP267" s="273">
        <v>-0.004</v>
      </c>
      <c r="AQ267" s="273">
        <v>-0.005</v>
      </c>
      <c r="AR267" s="273">
        <v>1650</v>
      </c>
      <c r="AS267" s="273">
        <v>0.002</v>
      </c>
      <c r="AT267" s="273">
        <v>-0.001</v>
      </c>
    </row>
    <row r="268" spans="38:46" ht="12.75">
      <c r="AL268" s="273">
        <v>38577</v>
      </c>
      <c r="AM268" s="273">
        <v>0.428912037037037</v>
      </c>
      <c r="AN268" s="273">
        <v>2580</v>
      </c>
      <c r="AO268" s="273">
        <v>1650</v>
      </c>
      <c r="AP268" s="273">
        <v>-0.003</v>
      </c>
      <c r="AQ268" s="273">
        <v>-0.005</v>
      </c>
      <c r="AR268" s="273">
        <v>1650</v>
      </c>
      <c r="AS268" s="273">
        <v>-0.015</v>
      </c>
      <c r="AT268" s="273">
        <v>0.003</v>
      </c>
    </row>
    <row r="269" spans="38:46" ht="12.75">
      <c r="AL269" s="273">
        <v>38577</v>
      </c>
      <c r="AM269" s="273">
        <v>0.43585648148148143</v>
      </c>
      <c r="AN269" s="273">
        <v>2590</v>
      </c>
      <c r="AO269" s="273">
        <v>1650</v>
      </c>
      <c r="AP269" s="273">
        <v>-0.003</v>
      </c>
      <c r="AQ269" s="273">
        <v>-0.005</v>
      </c>
      <c r="AR269" s="273">
        <v>1650</v>
      </c>
      <c r="AS269" s="273">
        <v>-0.006</v>
      </c>
      <c r="AT269" s="273">
        <v>0.007</v>
      </c>
    </row>
    <row r="270" spans="38:46" ht="12.75">
      <c r="AL270" s="273">
        <v>38577</v>
      </c>
      <c r="AM270" s="273">
        <v>0.44280092592592596</v>
      </c>
      <c r="AN270" s="273">
        <v>2600</v>
      </c>
      <c r="AO270" s="273">
        <v>1650</v>
      </c>
      <c r="AP270" s="273">
        <v>-0.002</v>
      </c>
      <c r="AQ270" s="273">
        <v>-0.005</v>
      </c>
      <c r="AR270" s="273">
        <v>1650</v>
      </c>
      <c r="AS270" s="273">
        <v>0.001</v>
      </c>
      <c r="AT270" s="273">
        <v>-0.006</v>
      </c>
    </row>
    <row r="271" spans="38:46" ht="12.75">
      <c r="AL271" s="273">
        <v>38577</v>
      </c>
      <c r="AM271" s="273">
        <v>0.4497453703703704</v>
      </c>
      <c r="AN271" s="273">
        <v>2610</v>
      </c>
      <c r="AO271" s="273">
        <v>1650</v>
      </c>
      <c r="AP271" s="273">
        <v>0</v>
      </c>
      <c r="AQ271" s="273">
        <v>-0.005</v>
      </c>
      <c r="AR271" s="273">
        <v>1650</v>
      </c>
      <c r="AS271" s="273">
        <v>0.02</v>
      </c>
      <c r="AT271" s="273">
        <v>-0.007</v>
      </c>
    </row>
    <row r="272" spans="38:46" ht="12.75">
      <c r="AL272" s="273">
        <v>38577</v>
      </c>
      <c r="AM272" s="273">
        <v>0.4566898148148148</v>
      </c>
      <c r="AN272" s="273">
        <v>2620</v>
      </c>
      <c r="AO272" s="273">
        <v>1650</v>
      </c>
      <c r="AP272" s="273">
        <v>-0.002</v>
      </c>
      <c r="AQ272" s="273">
        <v>-0.004</v>
      </c>
      <c r="AR272" s="273">
        <v>1650</v>
      </c>
      <c r="AS272" s="273">
        <v>0.002</v>
      </c>
      <c r="AT272" s="273">
        <v>0.001</v>
      </c>
    </row>
    <row r="273" spans="38:46" ht="12.75">
      <c r="AL273" s="273">
        <v>38577</v>
      </c>
      <c r="AM273" s="273">
        <v>0.4636342592592593</v>
      </c>
      <c r="AN273" s="273">
        <v>2630</v>
      </c>
      <c r="AO273" s="273">
        <v>1650</v>
      </c>
      <c r="AP273" s="273">
        <v>-0.003</v>
      </c>
      <c r="AQ273" s="273">
        <v>-0.004</v>
      </c>
      <c r="AR273" s="273">
        <v>1650</v>
      </c>
      <c r="AS273" s="273">
        <v>0.005</v>
      </c>
      <c r="AT273" s="273">
        <v>-0.014</v>
      </c>
    </row>
    <row r="274" spans="38:46" ht="12.75">
      <c r="AL274" s="273">
        <v>38577</v>
      </c>
      <c r="AM274" s="273">
        <v>0.4705787037037037</v>
      </c>
      <c r="AN274" s="273">
        <v>2640</v>
      </c>
      <c r="AO274" s="273">
        <v>1650</v>
      </c>
      <c r="AP274" s="273">
        <v>-0.002</v>
      </c>
      <c r="AQ274" s="273">
        <v>-0.005</v>
      </c>
      <c r="AR274" s="273">
        <v>1650</v>
      </c>
      <c r="AS274" s="273">
        <v>0.004</v>
      </c>
      <c r="AT274" s="273">
        <v>0.006</v>
      </c>
    </row>
    <row r="275" spans="38:46" ht="12.75">
      <c r="AL275" s="273">
        <v>38577</v>
      </c>
      <c r="AM275" s="273">
        <v>0.4775347222222222</v>
      </c>
      <c r="AN275" s="273">
        <v>2650</v>
      </c>
      <c r="AO275" s="273">
        <v>1650</v>
      </c>
      <c r="AP275" s="273">
        <v>-0.004</v>
      </c>
      <c r="AQ275" s="273">
        <v>-0.003</v>
      </c>
      <c r="AR275" s="273">
        <v>1650</v>
      </c>
      <c r="AS275" s="273">
        <v>0.004</v>
      </c>
      <c r="AT275" s="273">
        <v>-0.01</v>
      </c>
    </row>
    <row r="276" spans="38:46" ht="12.75">
      <c r="AL276" s="273">
        <v>38577</v>
      </c>
      <c r="AM276" s="273">
        <v>0.4844675925925926</v>
      </c>
      <c r="AN276" s="273">
        <v>2660</v>
      </c>
      <c r="AO276" s="273">
        <v>1650</v>
      </c>
      <c r="AP276" s="273">
        <v>-0.003</v>
      </c>
      <c r="AQ276" s="273">
        <v>-0.003</v>
      </c>
      <c r="AR276" s="273">
        <v>1650</v>
      </c>
      <c r="AS276" s="273">
        <v>-0.001</v>
      </c>
      <c r="AT276" s="273">
        <v>-0.002</v>
      </c>
    </row>
    <row r="277" spans="38:46" ht="12.75">
      <c r="AL277" s="273">
        <v>38577</v>
      </c>
      <c r="AM277" s="273">
        <v>0.491412037037037</v>
      </c>
      <c r="AN277" s="273">
        <v>2670</v>
      </c>
      <c r="AO277" s="273">
        <v>1650</v>
      </c>
      <c r="AP277" s="273">
        <v>-0.001</v>
      </c>
      <c r="AQ277" s="273">
        <v>-0.003</v>
      </c>
      <c r="AR277" s="273">
        <v>1650</v>
      </c>
      <c r="AS277" s="273">
        <v>0.01</v>
      </c>
      <c r="AT277" s="273">
        <v>0</v>
      </c>
    </row>
    <row r="278" spans="38:46" ht="12.75">
      <c r="AL278" s="273">
        <v>38577</v>
      </c>
      <c r="AM278" s="273">
        <v>0.4983680555555556</v>
      </c>
      <c r="AN278" s="273">
        <v>2680</v>
      </c>
      <c r="AO278" s="273">
        <v>1650</v>
      </c>
      <c r="AP278" s="273">
        <v>-0.002</v>
      </c>
      <c r="AQ278" s="273">
        <v>-0.003</v>
      </c>
      <c r="AR278" s="273">
        <v>1650</v>
      </c>
      <c r="AS278" s="273">
        <v>0.018</v>
      </c>
      <c r="AT278" s="273">
        <v>0.003</v>
      </c>
    </row>
    <row r="279" spans="38:46" ht="12.75">
      <c r="AL279" s="273">
        <v>38577</v>
      </c>
      <c r="AM279" s="273">
        <v>0.5053125</v>
      </c>
      <c r="AN279" s="273">
        <v>2690</v>
      </c>
      <c r="AO279" s="273">
        <v>1650</v>
      </c>
      <c r="AP279" s="273">
        <v>-0.001</v>
      </c>
      <c r="AQ279" s="273">
        <v>-0.003</v>
      </c>
      <c r="AR279" s="273">
        <v>1650</v>
      </c>
      <c r="AS279" s="273">
        <v>0.015</v>
      </c>
      <c r="AT279" s="273">
        <v>-0.023</v>
      </c>
    </row>
    <row r="280" spans="38:46" ht="12.75">
      <c r="AL280" s="273">
        <v>38577</v>
      </c>
      <c r="AM280" s="273">
        <v>0.5122569444444445</v>
      </c>
      <c r="AN280" s="273">
        <v>2700</v>
      </c>
      <c r="AO280" s="273">
        <v>1650</v>
      </c>
      <c r="AP280" s="273">
        <v>-0.003</v>
      </c>
      <c r="AQ280" s="273">
        <v>-0.003</v>
      </c>
      <c r="AR280" s="273">
        <v>1650</v>
      </c>
      <c r="AS280" s="273">
        <v>0.009</v>
      </c>
      <c r="AT280" s="273">
        <v>0.019</v>
      </c>
    </row>
    <row r="281" spans="38:46" ht="12.75">
      <c r="AL281" s="273">
        <v>38577</v>
      </c>
      <c r="AM281" s="273">
        <v>0.5192013888888889</v>
      </c>
      <c r="AN281" s="273">
        <v>2710</v>
      </c>
      <c r="AO281" s="273">
        <v>1650</v>
      </c>
      <c r="AP281" s="273">
        <v>-0.002</v>
      </c>
      <c r="AQ281" s="273">
        <v>-0.006</v>
      </c>
      <c r="AR281" s="273">
        <v>1650</v>
      </c>
      <c r="AS281" s="273">
        <v>-0.006</v>
      </c>
      <c r="AT281" s="273">
        <v>-0.013</v>
      </c>
    </row>
    <row r="282" spans="38:46" ht="12.75">
      <c r="AL282" s="273">
        <v>38577</v>
      </c>
      <c r="AM282" s="273">
        <v>0.5261458333333333</v>
      </c>
      <c r="AN282" s="273">
        <v>2720</v>
      </c>
      <c r="AO282" s="273">
        <v>1650</v>
      </c>
      <c r="AP282" s="273">
        <v>-0.004</v>
      </c>
      <c r="AQ282" s="273">
        <v>-0.003</v>
      </c>
      <c r="AR282" s="273">
        <v>1650</v>
      </c>
      <c r="AS282" s="273">
        <v>-0.001</v>
      </c>
      <c r="AT282" s="273">
        <v>-0.013</v>
      </c>
    </row>
    <row r="283" spans="38:46" ht="12.75">
      <c r="AL283" s="273">
        <v>38577</v>
      </c>
      <c r="AM283" s="273">
        <v>0.5330902777777778</v>
      </c>
      <c r="AN283" s="273">
        <v>2730</v>
      </c>
      <c r="AO283" s="273">
        <v>1650</v>
      </c>
      <c r="AP283" s="273">
        <v>-0.003</v>
      </c>
      <c r="AQ283" s="273">
        <v>-0.005</v>
      </c>
      <c r="AR283" s="273">
        <v>1650</v>
      </c>
      <c r="AS283" s="273">
        <v>0.009</v>
      </c>
      <c r="AT283" s="273">
        <v>-0.033</v>
      </c>
    </row>
    <row r="284" spans="38:46" ht="12.75">
      <c r="AL284" s="273">
        <v>38577</v>
      </c>
      <c r="AM284" s="273">
        <v>0.5400347222222223</v>
      </c>
      <c r="AN284" s="273">
        <v>2740</v>
      </c>
      <c r="AO284" s="273">
        <v>1650</v>
      </c>
      <c r="AP284" s="273">
        <v>-0.003</v>
      </c>
      <c r="AQ284" s="273">
        <v>-0.003</v>
      </c>
      <c r="AR284" s="273">
        <v>1650</v>
      </c>
      <c r="AS284" s="273">
        <v>0.003</v>
      </c>
      <c r="AT284" s="273">
        <v>0.014</v>
      </c>
    </row>
    <row r="285" spans="38:46" ht="12.75">
      <c r="AL285" s="273">
        <v>38577</v>
      </c>
      <c r="AM285" s="273">
        <v>0.5469791666666667</v>
      </c>
      <c r="AN285" s="273">
        <v>2750</v>
      </c>
      <c r="AO285" s="273">
        <v>1650</v>
      </c>
      <c r="AP285" s="273">
        <v>-0.003</v>
      </c>
      <c r="AQ285" s="273">
        <v>-0.002</v>
      </c>
      <c r="AR285" s="273">
        <v>1650</v>
      </c>
      <c r="AS285" s="273">
        <v>-0.009</v>
      </c>
      <c r="AT285" s="273">
        <v>-0.016</v>
      </c>
    </row>
    <row r="286" spans="38:46" ht="12.75">
      <c r="AL286" s="273">
        <v>38577</v>
      </c>
      <c r="AM286" s="273">
        <v>0.5539236111111111</v>
      </c>
      <c r="AN286" s="273">
        <v>2760</v>
      </c>
      <c r="AO286" s="273">
        <v>1650</v>
      </c>
      <c r="AP286" s="273">
        <v>-0.003</v>
      </c>
      <c r="AQ286" s="273">
        <v>-0.005</v>
      </c>
      <c r="AR286" s="273">
        <v>1650</v>
      </c>
      <c r="AS286" s="273">
        <v>0.007</v>
      </c>
      <c r="AT286" s="273">
        <v>-0.016</v>
      </c>
    </row>
    <row r="287" spans="38:46" ht="12.75">
      <c r="AL287" s="273">
        <v>38577</v>
      </c>
      <c r="AM287" s="273">
        <v>0.5608680555555555</v>
      </c>
      <c r="AN287" s="273">
        <v>2770</v>
      </c>
      <c r="AO287" s="273">
        <v>1650</v>
      </c>
      <c r="AP287" s="273">
        <v>-0.001</v>
      </c>
      <c r="AQ287" s="273">
        <v>0</v>
      </c>
      <c r="AR287" s="273">
        <v>1650</v>
      </c>
      <c r="AS287" s="273">
        <v>0.006</v>
      </c>
      <c r="AT287" s="273">
        <v>0.002</v>
      </c>
    </row>
    <row r="288" spans="38:46" ht="12.75">
      <c r="AL288" s="273">
        <v>38577</v>
      </c>
      <c r="AM288" s="273">
        <v>0.5678125</v>
      </c>
      <c r="AN288" s="273">
        <v>2780</v>
      </c>
      <c r="AO288" s="273">
        <v>1650</v>
      </c>
      <c r="AP288" s="273">
        <v>-0.003</v>
      </c>
      <c r="AQ288" s="273">
        <v>-0.003</v>
      </c>
      <c r="AR288" s="273">
        <v>1650</v>
      </c>
      <c r="AS288" s="273">
        <v>0.01</v>
      </c>
      <c r="AT288" s="273">
        <v>-0.022</v>
      </c>
    </row>
    <row r="289" spans="38:46" ht="12.75">
      <c r="AL289" s="273">
        <v>38577</v>
      </c>
      <c r="AM289" s="273">
        <v>0.5747569444444445</v>
      </c>
      <c r="AN289" s="273">
        <v>2790</v>
      </c>
      <c r="AO289" s="273">
        <v>1650</v>
      </c>
      <c r="AP289" s="273">
        <v>-0.003</v>
      </c>
      <c r="AQ289" s="273">
        <v>-0.003</v>
      </c>
      <c r="AR289" s="273">
        <v>1650</v>
      </c>
      <c r="AS289" s="273">
        <v>0.014</v>
      </c>
      <c r="AT289" s="273">
        <v>-0.005</v>
      </c>
    </row>
    <row r="290" spans="38:46" ht="12.75">
      <c r="AL290" s="273">
        <v>38577</v>
      </c>
      <c r="AM290" s="273">
        <v>0.5817013888888889</v>
      </c>
      <c r="AN290" s="273">
        <v>2800</v>
      </c>
      <c r="AO290" s="273">
        <v>1650</v>
      </c>
      <c r="AP290" s="273">
        <v>-0.002</v>
      </c>
      <c r="AQ290" s="273">
        <v>-0.004</v>
      </c>
      <c r="AR290" s="273">
        <v>1650</v>
      </c>
      <c r="AS290" s="273">
        <v>-0.015</v>
      </c>
      <c r="AT290" s="273">
        <v>0.01</v>
      </c>
    </row>
    <row r="291" spans="38:46" ht="12.75">
      <c r="AL291" s="273">
        <v>38577</v>
      </c>
      <c r="AM291" s="273">
        <v>0.5886458333333333</v>
      </c>
      <c r="AN291" s="273">
        <v>2810</v>
      </c>
      <c r="AO291" s="273">
        <v>1650</v>
      </c>
      <c r="AP291" s="273">
        <v>-0.002</v>
      </c>
      <c r="AQ291" s="273">
        <v>-0.002</v>
      </c>
      <c r="AR291" s="273">
        <v>1650</v>
      </c>
      <c r="AS291" s="273">
        <v>-0.014</v>
      </c>
      <c r="AT291" s="273">
        <v>0.005</v>
      </c>
    </row>
    <row r="292" spans="38:46" ht="12.75">
      <c r="AL292" s="273">
        <v>38577</v>
      </c>
      <c r="AM292" s="273">
        <v>0.5955902777777778</v>
      </c>
      <c r="AN292" s="273">
        <v>2820</v>
      </c>
      <c r="AO292" s="273">
        <v>1650</v>
      </c>
      <c r="AP292" s="273">
        <v>-0.001</v>
      </c>
      <c r="AQ292" s="273">
        <v>-0.003</v>
      </c>
      <c r="AR292" s="273">
        <v>1650</v>
      </c>
      <c r="AS292" s="273">
        <v>-0.014</v>
      </c>
      <c r="AT292" s="273">
        <v>-0.022</v>
      </c>
    </row>
    <row r="293" spans="38:46" ht="12.75">
      <c r="AL293" s="273">
        <v>38577</v>
      </c>
      <c r="AM293" s="273">
        <v>0.6025347222222223</v>
      </c>
      <c r="AN293" s="273">
        <v>2830</v>
      </c>
      <c r="AO293" s="273">
        <v>1650</v>
      </c>
      <c r="AP293" s="273">
        <v>-0.001</v>
      </c>
      <c r="AQ293" s="273">
        <v>-0.003</v>
      </c>
      <c r="AR293" s="273">
        <v>1650</v>
      </c>
      <c r="AS293" s="273">
        <v>-0.015</v>
      </c>
      <c r="AT293" s="273">
        <v>0.014</v>
      </c>
    </row>
    <row r="294" spans="38:46" ht="12.75">
      <c r="AL294" s="273">
        <v>38577</v>
      </c>
      <c r="AM294" s="273">
        <v>0.6094791666666667</v>
      </c>
      <c r="AN294" s="273">
        <v>2840</v>
      </c>
      <c r="AO294" s="273">
        <v>1650</v>
      </c>
      <c r="AP294" s="273">
        <v>-0.003</v>
      </c>
      <c r="AQ294" s="273">
        <v>-0.004</v>
      </c>
      <c r="AR294" s="273">
        <v>1650</v>
      </c>
      <c r="AS294" s="273">
        <v>-0.01</v>
      </c>
      <c r="AT294" s="273">
        <v>0.001</v>
      </c>
    </row>
    <row r="295" spans="38:46" ht="12.75">
      <c r="AL295" s="273">
        <v>38577</v>
      </c>
      <c r="AM295" s="273">
        <v>0.6164236111111111</v>
      </c>
      <c r="AN295" s="273">
        <v>2850</v>
      </c>
      <c r="AO295" s="273">
        <v>1650</v>
      </c>
      <c r="AP295" s="273">
        <v>-0.003</v>
      </c>
      <c r="AQ295" s="273">
        <v>-0.004</v>
      </c>
      <c r="AR295" s="273">
        <v>1650</v>
      </c>
      <c r="AS295" s="273">
        <v>-0.011</v>
      </c>
      <c r="AT295" s="273">
        <v>0.006</v>
      </c>
    </row>
    <row r="296" spans="38:46" ht="12.75">
      <c r="AL296" s="273">
        <v>38577</v>
      </c>
      <c r="AM296" s="273">
        <v>0.6233680555555555</v>
      </c>
      <c r="AN296" s="273">
        <v>2860</v>
      </c>
      <c r="AO296" s="273">
        <v>1650</v>
      </c>
      <c r="AP296" s="273">
        <v>-0.002</v>
      </c>
      <c r="AQ296" s="273">
        <v>-0.004</v>
      </c>
      <c r="AR296" s="273">
        <v>1650</v>
      </c>
      <c r="AS296" s="273">
        <v>-0.02</v>
      </c>
      <c r="AT296" s="273">
        <v>-0.004</v>
      </c>
    </row>
    <row r="297" spans="38:46" ht="12.75">
      <c r="AL297" s="273">
        <v>38577</v>
      </c>
      <c r="AM297" s="273">
        <v>0.6303240740740741</v>
      </c>
      <c r="AN297" s="273">
        <v>2870</v>
      </c>
      <c r="AO297" s="273">
        <v>1650</v>
      </c>
      <c r="AP297" s="273">
        <v>-0.003</v>
      </c>
      <c r="AQ297" s="273">
        <v>-0.002</v>
      </c>
      <c r="AR297" s="273">
        <v>1650</v>
      </c>
      <c r="AS297" s="273">
        <v>0.006</v>
      </c>
      <c r="AT297" s="273">
        <v>0.001</v>
      </c>
    </row>
    <row r="298" spans="38:46" ht="12.75">
      <c r="AL298" s="273">
        <v>38577</v>
      </c>
      <c r="AM298" s="273">
        <v>0.6372685185185185</v>
      </c>
      <c r="AN298" s="273">
        <v>2880</v>
      </c>
      <c r="AO298" s="273">
        <v>1650</v>
      </c>
      <c r="AP298" s="273">
        <v>-0.002</v>
      </c>
      <c r="AQ298" s="273">
        <v>-0.005</v>
      </c>
      <c r="AR298" s="273">
        <v>1650</v>
      </c>
      <c r="AS298" s="273">
        <v>-0.006</v>
      </c>
      <c r="AT298" s="273">
        <v>-0.026</v>
      </c>
    </row>
    <row r="299" spans="38:46" ht="12.75">
      <c r="AL299" s="273">
        <v>38577</v>
      </c>
      <c r="AM299" s="273">
        <v>0.6442129629629629</v>
      </c>
      <c r="AN299" s="273">
        <v>2890</v>
      </c>
      <c r="AO299" s="273">
        <v>1650</v>
      </c>
      <c r="AP299" s="273">
        <v>-0.002</v>
      </c>
      <c r="AQ299" s="273">
        <v>-0.002</v>
      </c>
      <c r="AR299" s="273">
        <v>1650</v>
      </c>
      <c r="AS299" s="273">
        <v>0.016</v>
      </c>
      <c r="AT299" s="273">
        <v>0.021</v>
      </c>
    </row>
    <row r="300" spans="38:46" ht="12.75">
      <c r="AL300" s="273">
        <v>38577</v>
      </c>
      <c r="AM300" s="273">
        <v>0.6511574074074075</v>
      </c>
      <c r="AN300" s="273">
        <v>2900</v>
      </c>
      <c r="AO300" s="273">
        <v>1650</v>
      </c>
      <c r="AP300" s="273">
        <v>-0.003</v>
      </c>
      <c r="AQ300" s="273">
        <v>-0.003</v>
      </c>
      <c r="AR300" s="273">
        <v>1650</v>
      </c>
      <c r="AS300" s="273">
        <v>0.019</v>
      </c>
      <c r="AT300" s="273">
        <v>0.024</v>
      </c>
    </row>
    <row r="301" spans="38:46" ht="12.75">
      <c r="AL301" s="273">
        <v>38577</v>
      </c>
      <c r="AM301" s="273">
        <v>0.6581018518518519</v>
      </c>
      <c r="AN301" s="273">
        <v>2910</v>
      </c>
      <c r="AO301" s="273">
        <v>1650</v>
      </c>
      <c r="AP301" s="273">
        <v>-0.003</v>
      </c>
      <c r="AQ301" s="273">
        <v>-0.003</v>
      </c>
      <c r="AR301" s="273">
        <v>1650</v>
      </c>
      <c r="AS301" s="273">
        <v>0.024</v>
      </c>
      <c r="AT301" s="273">
        <v>0.01</v>
      </c>
    </row>
    <row r="302" spans="38:46" ht="12.75">
      <c r="AL302" s="273">
        <v>38577</v>
      </c>
      <c r="AM302" s="273">
        <v>0.6650462962962963</v>
      </c>
      <c r="AN302" s="273">
        <v>2920</v>
      </c>
      <c r="AO302" s="273">
        <v>1650</v>
      </c>
      <c r="AP302" s="273">
        <v>-0.002</v>
      </c>
      <c r="AQ302" s="273">
        <v>-0.005</v>
      </c>
      <c r="AR302" s="273">
        <v>1650</v>
      </c>
      <c r="AS302" s="273">
        <v>0.017</v>
      </c>
      <c r="AT302" s="273">
        <v>-0.009</v>
      </c>
    </row>
    <row r="303" spans="38:46" ht="12.75">
      <c r="AL303" s="273">
        <v>38577</v>
      </c>
      <c r="AM303" s="273">
        <v>0.6719907407407407</v>
      </c>
      <c r="AN303" s="273">
        <v>2930</v>
      </c>
      <c r="AO303" s="273">
        <v>1650</v>
      </c>
      <c r="AP303" s="273">
        <v>-0.005</v>
      </c>
      <c r="AQ303" s="273">
        <v>-0.003</v>
      </c>
      <c r="AR303" s="273">
        <v>1650</v>
      </c>
      <c r="AS303" s="273">
        <v>0.018</v>
      </c>
      <c r="AT303" s="273">
        <v>0.012</v>
      </c>
    </row>
    <row r="304" spans="38:46" ht="12.75">
      <c r="AL304" s="273">
        <v>38577</v>
      </c>
      <c r="AM304" s="273">
        <v>0.6789351851851851</v>
      </c>
      <c r="AN304" s="273">
        <v>2940</v>
      </c>
      <c r="AO304" s="273">
        <v>1650</v>
      </c>
      <c r="AP304" s="273">
        <v>-0.004</v>
      </c>
      <c r="AQ304" s="273">
        <v>-0.004</v>
      </c>
      <c r="AR304" s="273">
        <v>1650</v>
      </c>
      <c r="AS304" s="273">
        <v>0.006</v>
      </c>
      <c r="AT304" s="273">
        <v>-0.006</v>
      </c>
    </row>
    <row r="305" spans="38:46" ht="12.75">
      <c r="AL305" s="273">
        <v>38577</v>
      </c>
      <c r="AM305" s="273">
        <v>0.6858796296296297</v>
      </c>
      <c r="AN305" s="273">
        <v>2950</v>
      </c>
      <c r="AO305" s="273">
        <v>1650</v>
      </c>
      <c r="AP305" s="273">
        <v>-0.004</v>
      </c>
      <c r="AQ305" s="273">
        <v>-0.005</v>
      </c>
      <c r="AR305" s="273">
        <v>1650</v>
      </c>
      <c r="AS305" s="273">
        <v>-0.014</v>
      </c>
      <c r="AT305" s="273">
        <v>-0.028</v>
      </c>
    </row>
    <row r="306" spans="38:46" ht="12.75">
      <c r="AL306" s="273">
        <v>38577</v>
      </c>
      <c r="AM306" s="273">
        <v>0.692824074074074</v>
      </c>
      <c r="AN306" s="273">
        <v>2960</v>
      </c>
      <c r="AO306" s="273">
        <v>1650</v>
      </c>
      <c r="AP306" s="273">
        <v>-0.003</v>
      </c>
      <c r="AQ306" s="273">
        <v>-0.006</v>
      </c>
      <c r="AR306" s="273">
        <v>1650</v>
      </c>
      <c r="AS306" s="273">
        <v>0.014</v>
      </c>
      <c r="AT306" s="273">
        <v>0.009</v>
      </c>
    </row>
    <row r="307" spans="38:46" ht="12.75">
      <c r="AL307" s="273">
        <v>38577</v>
      </c>
      <c r="AM307" s="273">
        <v>0.6997685185185185</v>
      </c>
      <c r="AN307" s="273">
        <v>2970</v>
      </c>
      <c r="AO307" s="273">
        <v>1650</v>
      </c>
      <c r="AP307" s="273">
        <v>-0.004</v>
      </c>
      <c r="AQ307" s="273">
        <v>-0.002</v>
      </c>
      <c r="AR307" s="273">
        <v>1650</v>
      </c>
      <c r="AS307" s="273">
        <v>0.016</v>
      </c>
      <c r="AT307" s="273">
        <v>-0.001</v>
      </c>
    </row>
    <row r="308" spans="38:46" ht="12.75">
      <c r="AL308" s="273">
        <v>38577</v>
      </c>
      <c r="AM308" s="273">
        <v>0.706712962962963</v>
      </c>
      <c r="AN308" s="273">
        <v>2980</v>
      </c>
      <c r="AO308" s="273">
        <v>1650</v>
      </c>
      <c r="AP308" s="273">
        <v>-0.002</v>
      </c>
      <c r="AQ308" s="273">
        <v>-0.004</v>
      </c>
      <c r="AR308" s="273">
        <v>1650</v>
      </c>
      <c r="AS308" s="273">
        <v>0.019</v>
      </c>
      <c r="AT308" s="273">
        <v>0.005</v>
      </c>
    </row>
    <row r="309" spans="38:46" ht="12.75">
      <c r="AL309" s="273">
        <v>38577</v>
      </c>
      <c r="AM309" s="273">
        <v>0.7136574074074074</v>
      </c>
      <c r="AN309" s="273">
        <v>2990</v>
      </c>
      <c r="AO309" s="273">
        <v>1650</v>
      </c>
      <c r="AP309" s="273">
        <v>-0.002</v>
      </c>
      <c r="AQ309" s="273">
        <v>-0.006</v>
      </c>
      <c r="AR309" s="273">
        <v>1650</v>
      </c>
      <c r="AS309" s="273">
        <v>-0.002</v>
      </c>
      <c r="AT309" s="273">
        <v>0.016</v>
      </c>
    </row>
    <row r="310" spans="38:46" ht="12.75">
      <c r="AL310" s="273">
        <v>38577</v>
      </c>
      <c r="AM310" s="273">
        <v>0.7206018518518519</v>
      </c>
      <c r="AN310" s="273">
        <v>3000</v>
      </c>
      <c r="AO310" s="273">
        <v>1650</v>
      </c>
      <c r="AP310" s="273">
        <v>-0.003</v>
      </c>
      <c r="AQ310" s="273">
        <v>-0.004</v>
      </c>
      <c r="AR310" s="273">
        <v>1650</v>
      </c>
      <c r="AS310" s="273">
        <v>-0.001</v>
      </c>
      <c r="AT310" s="273">
        <v>0.011</v>
      </c>
    </row>
    <row r="311" spans="38:46" ht="12.75">
      <c r="AL311" s="273">
        <v>38577</v>
      </c>
      <c r="AM311" s="273">
        <v>0.7275462962962963</v>
      </c>
      <c r="AN311" s="273">
        <v>3010</v>
      </c>
      <c r="AO311" s="273">
        <v>1650</v>
      </c>
      <c r="AP311" s="273">
        <v>-0.003</v>
      </c>
      <c r="AQ311" s="273">
        <v>-0.004</v>
      </c>
      <c r="AR311" s="273">
        <v>1650</v>
      </c>
      <c r="AS311" s="273">
        <v>0.022</v>
      </c>
      <c r="AT311" s="273">
        <v>0.011</v>
      </c>
    </row>
    <row r="312" spans="38:46" ht="12.75">
      <c r="AL312" s="273">
        <v>38577</v>
      </c>
      <c r="AM312" s="273">
        <v>0.7344907407407407</v>
      </c>
      <c r="AN312" s="273">
        <v>3020</v>
      </c>
      <c r="AO312" s="273">
        <v>1650</v>
      </c>
      <c r="AP312" s="273">
        <v>-0.002</v>
      </c>
      <c r="AQ312" s="273">
        <v>-0.003</v>
      </c>
      <c r="AR312" s="273">
        <v>1650</v>
      </c>
      <c r="AS312" s="273">
        <v>-0.012</v>
      </c>
      <c r="AT312" s="273">
        <v>-0.008</v>
      </c>
    </row>
    <row r="313" spans="38:46" ht="12.75">
      <c r="AL313" s="273">
        <v>38577</v>
      </c>
      <c r="AM313" s="273">
        <v>0.7414351851851851</v>
      </c>
      <c r="AN313" s="273">
        <v>3030</v>
      </c>
      <c r="AO313" s="273">
        <v>1650</v>
      </c>
      <c r="AP313" s="273">
        <v>0</v>
      </c>
      <c r="AQ313" s="273">
        <v>-0.004</v>
      </c>
      <c r="AR313" s="273">
        <v>1650</v>
      </c>
      <c r="AS313" s="273">
        <v>0.035</v>
      </c>
      <c r="AT313" s="273">
        <v>-0.021</v>
      </c>
    </row>
    <row r="314" spans="38:46" ht="12.75">
      <c r="AL314" s="273">
        <v>38577</v>
      </c>
      <c r="AM314" s="273">
        <v>0.7483796296296297</v>
      </c>
      <c r="AN314" s="273">
        <v>3040</v>
      </c>
      <c r="AO314" s="273">
        <v>1650</v>
      </c>
      <c r="AP314" s="273">
        <v>-0.003</v>
      </c>
      <c r="AQ314" s="273">
        <v>-0.005</v>
      </c>
      <c r="AR314" s="273">
        <v>1650</v>
      </c>
      <c r="AS314" s="273">
        <v>-0.019</v>
      </c>
      <c r="AT314" s="273">
        <v>-0.015</v>
      </c>
    </row>
    <row r="315" spans="38:46" ht="12.75">
      <c r="AL315" s="273">
        <v>38577</v>
      </c>
      <c r="AM315" s="273">
        <v>0.755324074074074</v>
      </c>
      <c r="AN315" s="273">
        <v>3050</v>
      </c>
      <c r="AO315" s="273">
        <v>1650</v>
      </c>
      <c r="AP315" s="273">
        <v>-0.002</v>
      </c>
      <c r="AQ315" s="273">
        <v>-0.004</v>
      </c>
      <c r="AR315" s="273">
        <v>1650</v>
      </c>
      <c r="AS315" s="273">
        <v>0.005</v>
      </c>
      <c r="AT315" s="273">
        <v>-0.001</v>
      </c>
    </row>
    <row r="316" spans="38:46" ht="12.75">
      <c r="AL316" s="273">
        <v>38577</v>
      </c>
      <c r="AM316" s="273">
        <v>0.7622685185185185</v>
      </c>
      <c r="AN316" s="273">
        <v>3060</v>
      </c>
      <c r="AO316" s="273">
        <v>1650</v>
      </c>
      <c r="AP316" s="273">
        <v>-0.002</v>
      </c>
      <c r="AQ316" s="273">
        <v>-0.003</v>
      </c>
      <c r="AR316" s="273">
        <v>1650</v>
      </c>
      <c r="AS316" s="273">
        <v>0.002</v>
      </c>
      <c r="AT316" s="273">
        <v>-0.011</v>
      </c>
    </row>
    <row r="317" spans="38:46" ht="12.75">
      <c r="AL317" s="273">
        <v>38577</v>
      </c>
      <c r="AM317" s="273">
        <v>0.769212962962963</v>
      </c>
      <c r="AN317" s="273">
        <v>3070</v>
      </c>
      <c r="AO317" s="273">
        <v>1650</v>
      </c>
      <c r="AP317" s="273">
        <v>0.001</v>
      </c>
      <c r="AQ317" s="273">
        <v>-0.002</v>
      </c>
      <c r="AR317" s="273">
        <v>1650</v>
      </c>
      <c r="AS317" s="273">
        <v>-0.004</v>
      </c>
      <c r="AT317" s="273">
        <v>0.011</v>
      </c>
    </row>
    <row r="318" spans="38:46" ht="12.75">
      <c r="AL318" s="273">
        <v>38577</v>
      </c>
      <c r="AM318" s="273">
        <v>0.7761574074074074</v>
      </c>
      <c r="AN318" s="273">
        <v>3080</v>
      </c>
      <c r="AO318" s="273">
        <v>1650</v>
      </c>
      <c r="AP318" s="273">
        <v>-0.005</v>
      </c>
      <c r="AQ318" s="273">
        <v>-0.002</v>
      </c>
      <c r="AR318" s="273">
        <v>1650</v>
      </c>
      <c r="AS318" s="273">
        <v>-0.013</v>
      </c>
      <c r="AT318" s="273">
        <v>0.011</v>
      </c>
    </row>
    <row r="319" spans="38:46" ht="12.75">
      <c r="AL319" s="273">
        <v>38577</v>
      </c>
      <c r="AM319" s="273">
        <v>0.7831018518518519</v>
      </c>
      <c r="AN319" s="273">
        <v>3090</v>
      </c>
      <c r="AO319" s="273">
        <v>1650</v>
      </c>
      <c r="AP319" s="273">
        <v>-0.004</v>
      </c>
      <c r="AQ319" s="273">
        <v>-0.004</v>
      </c>
      <c r="AR319" s="273">
        <v>1650</v>
      </c>
      <c r="AS319" s="273">
        <v>-0.021</v>
      </c>
      <c r="AT319" s="273">
        <v>0.024</v>
      </c>
    </row>
    <row r="320" spans="38:46" ht="12.75">
      <c r="AL320" s="273">
        <v>38577</v>
      </c>
      <c r="AM320" s="273">
        <v>0.7900578703703703</v>
      </c>
      <c r="AN320" s="273">
        <v>3100</v>
      </c>
      <c r="AO320" s="273">
        <v>1650</v>
      </c>
      <c r="AP320" s="273">
        <v>-0.002</v>
      </c>
      <c r="AQ320" s="273">
        <v>-0.003</v>
      </c>
      <c r="AR320" s="273">
        <v>1650</v>
      </c>
      <c r="AS320" s="273">
        <v>0.003</v>
      </c>
      <c r="AT320" s="273">
        <v>0.004</v>
      </c>
    </row>
    <row r="321" spans="38:46" ht="12.75">
      <c r="AL321" s="273">
        <v>38577</v>
      </c>
      <c r="AM321" s="273">
        <v>0.7970023148148148</v>
      </c>
      <c r="AN321" s="273">
        <v>3110</v>
      </c>
      <c r="AO321" s="273">
        <v>1650</v>
      </c>
      <c r="AP321" s="273">
        <v>-0.001</v>
      </c>
      <c r="AQ321" s="273">
        <v>-0.002</v>
      </c>
      <c r="AR321" s="273">
        <v>1650</v>
      </c>
      <c r="AS321" s="273">
        <v>0.012</v>
      </c>
      <c r="AT321" s="273">
        <v>-0.004</v>
      </c>
    </row>
    <row r="322" spans="38:46" ht="12.75">
      <c r="AL322" s="273">
        <v>38577</v>
      </c>
      <c r="AM322" s="273">
        <v>0.8039467592592593</v>
      </c>
      <c r="AN322" s="273">
        <v>3120</v>
      </c>
      <c r="AO322" s="273">
        <v>1650</v>
      </c>
      <c r="AP322" s="273">
        <v>-0.002</v>
      </c>
      <c r="AQ322" s="273">
        <v>-0.003</v>
      </c>
      <c r="AR322" s="273">
        <v>1650</v>
      </c>
      <c r="AS322" s="273">
        <v>-0.013</v>
      </c>
      <c r="AT322" s="273">
        <v>-0.001</v>
      </c>
    </row>
    <row r="323" spans="38:46" ht="12.75">
      <c r="AL323" s="273">
        <v>38577</v>
      </c>
      <c r="AM323" s="273">
        <v>0.810775462962963</v>
      </c>
      <c r="AN323" s="273">
        <v>3130</v>
      </c>
      <c r="AO323" s="273">
        <v>1650</v>
      </c>
      <c r="AP323" s="273">
        <v>-0.004</v>
      </c>
      <c r="AQ323" s="273">
        <v>-0.002</v>
      </c>
      <c r="AR323" s="273">
        <v>1650</v>
      </c>
      <c r="AS323" s="273">
        <v>-0.012</v>
      </c>
      <c r="AT323" s="273">
        <v>-0.008</v>
      </c>
    </row>
    <row r="324" spans="38:46" ht="12.75">
      <c r="AL324" s="273">
        <v>38577</v>
      </c>
      <c r="AM324" s="273">
        <v>0.8177199074074074</v>
      </c>
      <c r="AN324" s="273">
        <v>3140</v>
      </c>
      <c r="AO324" s="273">
        <v>1650</v>
      </c>
      <c r="AP324" s="273">
        <v>-0.003</v>
      </c>
      <c r="AQ324" s="273">
        <v>-0.003</v>
      </c>
      <c r="AR324" s="273">
        <v>1650</v>
      </c>
      <c r="AS324" s="273">
        <v>-0.009</v>
      </c>
      <c r="AT324" s="273">
        <v>0.006</v>
      </c>
    </row>
    <row r="325" spans="38:46" ht="12.75">
      <c r="AL325" s="273">
        <v>38577</v>
      </c>
      <c r="AM325" s="273">
        <v>0.8246643518518518</v>
      </c>
      <c r="AN325" s="273">
        <v>3150</v>
      </c>
      <c r="AO325" s="273">
        <v>1650</v>
      </c>
      <c r="AP325" s="273">
        <v>0</v>
      </c>
      <c r="AQ325" s="273">
        <v>-0.003</v>
      </c>
      <c r="AR325" s="273">
        <v>1650</v>
      </c>
      <c r="AS325" s="273">
        <v>-0.004</v>
      </c>
      <c r="AT325" s="273">
        <v>-0.029</v>
      </c>
    </row>
    <row r="326" spans="38:46" ht="12.75">
      <c r="AL326" s="273">
        <v>38577</v>
      </c>
      <c r="AM326" s="273">
        <v>0.8316087962962962</v>
      </c>
      <c r="AN326" s="273">
        <v>3160</v>
      </c>
      <c r="AO326" s="273">
        <v>1650</v>
      </c>
      <c r="AP326" s="273">
        <v>-0.001</v>
      </c>
      <c r="AQ326" s="273">
        <v>-0.001</v>
      </c>
      <c r="AR326" s="273">
        <v>1650</v>
      </c>
      <c r="AS326" s="273">
        <v>0.019</v>
      </c>
      <c r="AT326" s="273">
        <v>-0.013</v>
      </c>
    </row>
    <row r="327" spans="38:46" ht="12.75">
      <c r="AL327" s="273">
        <v>38577</v>
      </c>
      <c r="AM327" s="273">
        <v>0.8385532407407408</v>
      </c>
      <c r="AN327" s="273">
        <v>3170</v>
      </c>
      <c r="AO327" s="273">
        <v>1650</v>
      </c>
      <c r="AP327" s="273">
        <v>-0.003</v>
      </c>
      <c r="AQ327" s="273">
        <v>-0.004</v>
      </c>
      <c r="AR327" s="273">
        <v>1650</v>
      </c>
      <c r="AS327" s="273">
        <v>-0.023</v>
      </c>
      <c r="AT327" s="273">
        <v>-0.004</v>
      </c>
    </row>
    <row r="328" spans="38:46" ht="12.75">
      <c r="AL328" s="273">
        <v>38577</v>
      </c>
      <c r="AM328" s="273">
        <v>0.8454976851851851</v>
      </c>
      <c r="AN328" s="273">
        <v>3180</v>
      </c>
      <c r="AO328" s="273">
        <v>1650</v>
      </c>
      <c r="AP328" s="273">
        <v>-0.003</v>
      </c>
      <c r="AQ328" s="273">
        <v>-0.001</v>
      </c>
      <c r="AR328" s="273">
        <v>1650</v>
      </c>
      <c r="AS328" s="273">
        <v>-0.017</v>
      </c>
      <c r="AT328" s="273">
        <v>-0.006</v>
      </c>
    </row>
    <row r="329" spans="38:46" ht="12.75">
      <c r="AL329" s="273">
        <v>38577</v>
      </c>
      <c r="AM329" s="273">
        <v>0.8524421296296296</v>
      </c>
      <c r="AN329" s="273">
        <v>3190</v>
      </c>
      <c r="AO329" s="273">
        <v>1650</v>
      </c>
      <c r="AP329" s="273">
        <v>-0.004</v>
      </c>
      <c r="AQ329" s="273">
        <v>-0.002</v>
      </c>
      <c r="AR329" s="273">
        <v>1650</v>
      </c>
      <c r="AS329" s="273">
        <v>0.013</v>
      </c>
      <c r="AT329" s="273">
        <v>0.013</v>
      </c>
    </row>
    <row r="330" spans="38:46" ht="12.75">
      <c r="AL330" s="273">
        <v>38577</v>
      </c>
      <c r="AM330" s="273">
        <v>0.8593865740740741</v>
      </c>
      <c r="AN330" s="273">
        <v>3200</v>
      </c>
      <c r="AO330" s="273">
        <v>1650</v>
      </c>
      <c r="AP330" s="273">
        <v>-0.004</v>
      </c>
      <c r="AQ330" s="273">
        <v>-0.003</v>
      </c>
      <c r="AR330" s="273">
        <v>1650</v>
      </c>
      <c r="AS330" s="273">
        <v>-0.023</v>
      </c>
      <c r="AT330" s="273">
        <v>0.008</v>
      </c>
    </row>
    <row r="331" spans="38:46" ht="12.75">
      <c r="AL331" s="273">
        <v>38577</v>
      </c>
      <c r="AM331" s="273">
        <v>0.8663310185185185</v>
      </c>
      <c r="AN331" s="273">
        <v>3210</v>
      </c>
      <c r="AO331" s="273">
        <v>1650</v>
      </c>
      <c r="AP331" s="273">
        <v>-0.001</v>
      </c>
      <c r="AQ331" s="273">
        <v>-0.001</v>
      </c>
      <c r="AR331" s="273">
        <v>1650</v>
      </c>
      <c r="AS331" s="273">
        <v>0.001</v>
      </c>
      <c r="AT331" s="273">
        <v>-0.013</v>
      </c>
    </row>
    <row r="332" spans="38:46" ht="12.75">
      <c r="AL332" s="273">
        <v>38577</v>
      </c>
      <c r="AM332" s="273">
        <v>0.873275462962963</v>
      </c>
      <c r="AN332" s="273">
        <v>3220</v>
      </c>
      <c r="AO332" s="273">
        <v>1650</v>
      </c>
      <c r="AP332" s="273">
        <v>-0.003</v>
      </c>
      <c r="AQ332" s="273">
        <v>-0.002</v>
      </c>
      <c r="AR332" s="273">
        <v>1650</v>
      </c>
      <c r="AS332" s="273">
        <v>-0.018</v>
      </c>
      <c r="AT332" s="273">
        <v>0</v>
      </c>
    </row>
    <row r="333" spans="38:46" ht="12.75">
      <c r="AL333" s="273">
        <v>38577</v>
      </c>
      <c r="AM333" s="273">
        <v>0.8802199074074074</v>
      </c>
      <c r="AN333" s="273">
        <v>3230</v>
      </c>
      <c r="AO333" s="273">
        <v>1650</v>
      </c>
      <c r="AP333" s="273">
        <v>-0.002</v>
      </c>
      <c r="AQ333" s="273">
        <v>-0.001</v>
      </c>
      <c r="AR333" s="273">
        <v>1650</v>
      </c>
      <c r="AS333" s="273">
        <v>0.005</v>
      </c>
      <c r="AT333" s="273">
        <v>-0.027</v>
      </c>
    </row>
    <row r="334" spans="38:46" ht="12.75">
      <c r="AL334" s="273">
        <v>38577</v>
      </c>
      <c r="AM334" s="273">
        <v>0.8871643518518518</v>
      </c>
      <c r="AN334" s="273">
        <v>3240</v>
      </c>
      <c r="AO334" s="273">
        <v>1650</v>
      </c>
      <c r="AP334" s="273">
        <v>-0.004</v>
      </c>
      <c r="AQ334" s="273">
        <v>-0.002</v>
      </c>
      <c r="AR334" s="273">
        <v>1650</v>
      </c>
      <c r="AS334" s="273">
        <v>-0.003</v>
      </c>
      <c r="AT334" s="273">
        <v>-0.01</v>
      </c>
    </row>
    <row r="335" spans="38:46" ht="12.75">
      <c r="AL335" s="273">
        <v>38577</v>
      </c>
      <c r="AM335" s="273">
        <v>0.8941087962962962</v>
      </c>
      <c r="AN335" s="273">
        <v>3250</v>
      </c>
      <c r="AO335" s="273">
        <v>1650</v>
      </c>
      <c r="AP335" s="273">
        <v>-0.001</v>
      </c>
      <c r="AQ335" s="273">
        <v>-0.001</v>
      </c>
      <c r="AR335" s="273">
        <v>1650</v>
      </c>
      <c r="AS335" s="273">
        <v>0.003</v>
      </c>
      <c r="AT335" s="273">
        <v>0.01</v>
      </c>
    </row>
    <row r="336" spans="38:46" ht="12.75">
      <c r="AL336" s="273">
        <v>38577</v>
      </c>
      <c r="AM336" s="273">
        <v>0.9010532407407408</v>
      </c>
      <c r="AN336" s="273">
        <v>3260</v>
      </c>
      <c r="AO336" s="273">
        <v>1650</v>
      </c>
      <c r="AP336" s="273">
        <v>-0.003</v>
      </c>
      <c r="AQ336" s="273">
        <v>-0.002</v>
      </c>
      <c r="AR336" s="273">
        <v>1650</v>
      </c>
      <c r="AS336" s="273">
        <v>0.016</v>
      </c>
      <c r="AT336" s="273">
        <v>0.008</v>
      </c>
    </row>
    <row r="337" spans="38:46" ht="12.75">
      <c r="AL337" s="273">
        <v>38577</v>
      </c>
      <c r="AM337" s="273">
        <v>0.9079976851851851</v>
      </c>
      <c r="AN337" s="273">
        <v>3270</v>
      </c>
      <c r="AO337" s="273">
        <v>1650</v>
      </c>
      <c r="AP337" s="273">
        <v>-0.003</v>
      </c>
      <c r="AQ337" s="273">
        <v>-0.003</v>
      </c>
      <c r="AR337" s="273">
        <v>1650</v>
      </c>
      <c r="AS337" s="273">
        <v>0.022</v>
      </c>
      <c r="AT337" s="273">
        <v>0.007</v>
      </c>
    </row>
    <row r="338" spans="38:46" ht="12.75">
      <c r="AL338" s="273">
        <v>38577</v>
      </c>
      <c r="AM338" s="273">
        <v>0.9149652777777778</v>
      </c>
      <c r="AN338" s="273">
        <v>3280</v>
      </c>
      <c r="AO338" s="273">
        <v>1600</v>
      </c>
      <c r="AP338" s="273">
        <v>-0.001</v>
      </c>
      <c r="AQ338" s="273">
        <v>-0.003</v>
      </c>
      <c r="AR338" s="273">
        <v>1600</v>
      </c>
      <c r="AS338" s="273">
        <v>-0.017</v>
      </c>
      <c r="AT338" s="273">
        <v>-0.004</v>
      </c>
    </row>
    <row r="339" spans="38:46" ht="12.75">
      <c r="AL339" s="273">
        <v>38577</v>
      </c>
      <c r="AM339" s="273">
        <v>0.9219097222222222</v>
      </c>
      <c r="AN339" s="273">
        <v>3290</v>
      </c>
      <c r="AO339" s="273">
        <v>1600</v>
      </c>
      <c r="AP339" s="273">
        <v>-0.001</v>
      </c>
      <c r="AQ339" s="273">
        <v>-0.001</v>
      </c>
      <c r="AR339" s="273">
        <v>1600</v>
      </c>
      <c r="AS339" s="273">
        <v>-0.009</v>
      </c>
      <c r="AT339" s="273">
        <v>0</v>
      </c>
    </row>
    <row r="340" spans="38:46" ht="12.75">
      <c r="AL340" s="273">
        <v>38577</v>
      </c>
      <c r="AM340" s="273">
        <v>0.9288541666666666</v>
      </c>
      <c r="AN340" s="273">
        <v>3300</v>
      </c>
      <c r="AO340" s="273">
        <v>1600</v>
      </c>
      <c r="AP340" s="273">
        <v>-0.002</v>
      </c>
      <c r="AQ340" s="273">
        <v>-0.003</v>
      </c>
      <c r="AR340" s="273">
        <v>1600</v>
      </c>
      <c r="AS340" s="273">
        <v>0.001</v>
      </c>
      <c r="AT340" s="273">
        <v>-0.022</v>
      </c>
    </row>
    <row r="341" spans="38:46" ht="12.75">
      <c r="AL341" s="273">
        <v>38577</v>
      </c>
      <c r="AM341" s="273">
        <v>0.9357986111111112</v>
      </c>
      <c r="AN341" s="273">
        <v>3310</v>
      </c>
      <c r="AO341" s="273">
        <v>1600</v>
      </c>
      <c r="AP341" s="273">
        <v>-0.001</v>
      </c>
      <c r="AQ341" s="273">
        <v>-0.002</v>
      </c>
      <c r="AR341" s="273">
        <v>1600</v>
      </c>
      <c r="AS341" s="273">
        <v>0</v>
      </c>
      <c r="AT341" s="273">
        <v>-0.011</v>
      </c>
    </row>
    <row r="342" spans="38:46" ht="12.75">
      <c r="AL342" s="273">
        <v>38577</v>
      </c>
      <c r="AM342" s="273">
        <v>0.9427430555555555</v>
      </c>
      <c r="AN342" s="273">
        <v>3320</v>
      </c>
      <c r="AO342" s="273">
        <v>1600</v>
      </c>
      <c r="AP342" s="273">
        <v>-0.001</v>
      </c>
      <c r="AQ342" s="273">
        <v>-0.001</v>
      </c>
      <c r="AR342" s="273">
        <v>1600</v>
      </c>
      <c r="AS342" s="273">
        <v>0.002</v>
      </c>
      <c r="AT342" s="273">
        <v>-0.007</v>
      </c>
    </row>
    <row r="343" spans="38:46" ht="12.75">
      <c r="AL343" s="273">
        <v>38577</v>
      </c>
      <c r="AM343" s="273">
        <v>0.9496875</v>
      </c>
      <c r="AN343" s="273">
        <v>3330</v>
      </c>
      <c r="AO343" s="273">
        <v>1600</v>
      </c>
      <c r="AP343" s="273">
        <v>-0.002</v>
      </c>
      <c r="AQ343" s="273">
        <v>-0.001</v>
      </c>
      <c r="AR343" s="273">
        <v>1600</v>
      </c>
      <c r="AS343" s="273">
        <v>-0.005</v>
      </c>
      <c r="AT343" s="273">
        <v>-0.013</v>
      </c>
    </row>
    <row r="344" spans="38:46" ht="12.75">
      <c r="AL344" s="273">
        <v>38577</v>
      </c>
      <c r="AM344" s="273">
        <v>0.9566319444444445</v>
      </c>
      <c r="AN344" s="273">
        <v>3340</v>
      </c>
      <c r="AO344" s="273">
        <v>1600</v>
      </c>
      <c r="AP344" s="273">
        <v>-0.002</v>
      </c>
      <c r="AQ344" s="273">
        <v>0</v>
      </c>
      <c r="AR344" s="273">
        <v>1600</v>
      </c>
      <c r="AS344" s="273">
        <v>0.016</v>
      </c>
      <c r="AT344" s="273">
        <v>0.002</v>
      </c>
    </row>
    <row r="345" spans="38:46" ht="12.75">
      <c r="AL345" s="273">
        <v>38577</v>
      </c>
      <c r="AM345" s="273">
        <v>0.9635763888888889</v>
      </c>
      <c r="AN345" s="273">
        <v>3350</v>
      </c>
      <c r="AO345" s="273">
        <v>1600</v>
      </c>
      <c r="AP345" s="273">
        <v>-0.001</v>
      </c>
      <c r="AQ345" s="273">
        <v>-0.005</v>
      </c>
      <c r="AR345" s="273">
        <v>1600</v>
      </c>
      <c r="AS345" s="273">
        <v>-0.005</v>
      </c>
      <c r="AT345" s="273">
        <v>0.006</v>
      </c>
    </row>
    <row r="346" spans="38:46" ht="12.75">
      <c r="AL346" s="273">
        <v>38577</v>
      </c>
      <c r="AM346" s="273">
        <v>0.9705208333333334</v>
      </c>
      <c r="AN346" s="273">
        <v>3360</v>
      </c>
      <c r="AO346" s="273">
        <v>1600</v>
      </c>
      <c r="AP346" s="273">
        <v>-0.002</v>
      </c>
      <c r="AQ346" s="273">
        <v>-0.001</v>
      </c>
      <c r="AR346" s="273">
        <v>1600</v>
      </c>
      <c r="AS346" s="273">
        <v>0.016</v>
      </c>
      <c r="AT346" s="273">
        <v>-0.002</v>
      </c>
    </row>
    <row r="347" spans="38:46" ht="12.75">
      <c r="AL347" s="273">
        <v>38577</v>
      </c>
      <c r="AM347" s="273">
        <v>0.9774652777777778</v>
      </c>
      <c r="AN347" s="273">
        <v>3370</v>
      </c>
      <c r="AO347" s="273">
        <v>1600</v>
      </c>
      <c r="AP347" s="273">
        <v>-0.003</v>
      </c>
      <c r="AQ347" s="273">
        <v>-0.002</v>
      </c>
      <c r="AR347" s="273">
        <v>1600</v>
      </c>
      <c r="AS347" s="273">
        <v>-0.007</v>
      </c>
      <c r="AT347" s="273">
        <v>-0.008</v>
      </c>
    </row>
    <row r="348" spans="38:46" ht="12.75">
      <c r="AL348" s="273">
        <v>38577</v>
      </c>
      <c r="AM348" s="273">
        <v>0.9844097222222222</v>
      </c>
      <c r="AN348" s="273">
        <v>3380</v>
      </c>
      <c r="AO348" s="273">
        <v>1600</v>
      </c>
      <c r="AP348" s="273">
        <v>0</v>
      </c>
      <c r="AQ348" s="273">
        <v>-0.001</v>
      </c>
      <c r="AR348" s="273">
        <v>1600</v>
      </c>
      <c r="AS348" s="273">
        <v>-0.005</v>
      </c>
      <c r="AT348" s="273">
        <v>-0.008</v>
      </c>
    </row>
    <row r="349" spans="38:46" ht="12.75">
      <c r="AL349" s="273">
        <v>38577</v>
      </c>
      <c r="AM349" s="273">
        <v>0.9913541666666666</v>
      </c>
      <c r="AN349" s="273">
        <v>3390</v>
      </c>
      <c r="AO349" s="273">
        <v>1600</v>
      </c>
      <c r="AP349" s="273">
        <v>-0.003</v>
      </c>
      <c r="AQ349" s="273">
        <v>-0.002</v>
      </c>
      <c r="AR349" s="273">
        <v>1600</v>
      </c>
      <c r="AS349" s="273">
        <v>-0.01</v>
      </c>
      <c r="AT349" s="273">
        <v>0.016</v>
      </c>
    </row>
    <row r="350" spans="38:46" ht="12.75">
      <c r="AL350" s="273">
        <v>38577</v>
      </c>
      <c r="AM350" s="273">
        <v>0.9982986111111112</v>
      </c>
      <c r="AN350" s="273">
        <v>3400</v>
      </c>
      <c r="AO350" s="273">
        <v>1600</v>
      </c>
      <c r="AP350" s="273">
        <v>0</v>
      </c>
      <c r="AQ350" s="273">
        <v>-0.005</v>
      </c>
      <c r="AR350" s="273">
        <v>1600</v>
      </c>
      <c r="AS350" s="273">
        <v>0.017</v>
      </c>
      <c r="AT350" s="273">
        <v>-0.024</v>
      </c>
    </row>
    <row r="351" spans="38:46" ht="12.75">
      <c r="AL351" s="273">
        <v>38578</v>
      </c>
      <c r="AM351" s="273">
        <v>0.0052430555555555555</v>
      </c>
      <c r="AN351" s="273">
        <v>3410</v>
      </c>
      <c r="AO351" s="273">
        <v>1600</v>
      </c>
      <c r="AP351" s="273">
        <v>-0.004</v>
      </c>
      <c r="AQ351" s="273">
        <v>0</v>
      </c>
      <c r="AR351" s="273">
        <v>1600</v>
      </c>
      <c r="AS351" s="273">
        <v>0.026</v>
      </c>
      <c r="AT351" s="273">
        <v>-0.009</v>
      </c>
    </row>
    <row r="352" spans="38:46" ht="12.75">
      <c r="AL352" s="273">
        <v>38578</v>
      </c>
      <c r="AM352" s="273">
        <v>0.0121875</v>
      </c>
      <c r="AN352" s="273">
        <v>3420</v>
      </c>
      <c r="AO352" s="273">
        <v>1600</v>
      </c>
      <c r="AP352" s="273">
        <v>-0.003</v>
      </c>
      <c r="AQ352" s="273">
        <v>0.001</v>
      </c>
      <c r="AR352" s="273">
        <v>1600</v>
      </c>
      <c r="AS352" s="273">
        <v>0.007</v>
      </c>
      <c r="AT352" s="273">
        <v>0.003</v>
      </c>
    </row>
    <row r="353" spans="38:46" ht="12.75">
      <c r="AL353" s="273">
        <v>38578</v>
      </c>
      <c r="AM353" s="273">
        <v>0.019143518518518518</v>
      </c>
      <c r="AN353" s="273">
        <v>3430</v>
      </c>
      <c r="AO353" s="273">
        <v>1600</v>
      </c>
      <c r="AP353" s="273">
        <v>-0.003</v>
      </c>
      <c r="AQ353" s="273">
        <v>-0.004</v>
      </c>
      <c r="AR353" s="273">
        <v>1600</v>
      </c>
      <c r="AS353" s="273">
        <v>0.013</v>
      </c>
      <c r="AT353" s="273">
        <v>-0.013</v>
      </c>
    </row>
    <row r="354" spans="38:46" ht="12.75">
      <c r="AL354" s="273">
        <v>38578</v>
      </c>
      <c r="AM354" s="273">
        <v>0.026087962962962966</v>
      </c>
      <c r="AN354" s="273">
        <v>3440</v>
      </c>
      <c r="AO354" s="273">
        <v>1600</v>
      </c>
      <c r="AP354" s="273">
        <v>-0.002</v>
      </c>
      <c r="AQ354" s="273">
        <v>-0.002</v>
      </c>
      <c r="AR354" s="273">
        <v>1600</v>
      </c>
      <c r="AS354" s="273">
        <v>-0.022</v>
      </c>
      <c r="AT354" s="273">
        <v>-0.006</v>
      </c>
    </row>
    <row r="355" spans="38:46" ht="12.75">
      <c r="AL355" s="273">
        <v>38578</v>
      </c>
      <c r="AM355" s="273">
        <v>0.033032407407407406</v>
      </c>
      <c r="AN355" s="273">
        <v>3450</v>
      </c>
      <c r="AO355" s="273">
        <v>1600</v>
      </c>
      <c r="AP355" s="273">
        <v>-0.003</v>
      </c>
      <c r="AQ355" s="273">
        <v>-0.001</v>
      </c>
      <c r="AR355" s="273">
        <v>1600</v>
      </c>
      <c r="AS355" s="273">
        <v>-0.012</v>
      </c>
      <c r="AT355" s="273">
        <v>-0.009</v>
      </c>
    </row>
    <row r="356" spans="38:46" ht="12.75">
      <c r="AL356" s="273">
        <v>38578</v>
      </c>
      <c r="AM356" s="273">
        <v>0.039976851851851854</v>
      </c>
      <c r="AN356" s="273">
        <v>3460</v>
      </c>
      <c r="AO356" s="273">
        <v>1600</v>
      </c>
      <c r="AP356" s="273">
        <v>-0.003</v>
      </c>
      <c r="AQ356" s="273">
        <v>-0.001</v>
      </c>
      <c r="AR356" s="273">
        <v>1600</v>
      </c>
      <c r="AS356" s="273">
        <v>0.015</v>
      </c>
      <c r="AT356" s="273">
        <v>-0.006</v>
      </c>
    </row>
    <row r="357" spans="38:46" ht="12.75">
      <c r="AL357" s="273">
        <v>38578</v>
      </c>
      <c r="AM357" s="273">
        <v>0.046921296296296294</v>
      </c>
      <c r="AN357" s="273">
        <v>3470</v>
      </c>
      <c r="AO357" s="273">
        <v>1600</v>
      </c>
      <c r="AP357" s="273">
        <v>0</v>
      </c>
      <c r="AQ357" s="273">
        <v>-0.003</v>
      </c>
      <c r="AR357" s="273">
        <v>1600</v>
      </c>
      <c r="AS357" s="273">
        <v>0.018</v>
      </c>
      <c r="AT357" s="273">
        <v>0.03</v>
      </c>
    </row>
    <row r="358" spans="38:46" ht="12.75">
      <c r="AL358" s="273">
        <v>38578</v>
      </c>
      <c r="AM358" s="273">
        <v>0.05386574074074074</v>
      </c>
      <c r="AN358" s="273">
        <v>3480</v>
      </c>
      <c r="AO358" s="273">
        <v>1600</v>
      </c>
      <c r="AP358" s="273">
        <v>-0.003</v>
      </c>
      <c r="AQ358" s="273">
        <v>-0.004</v>
      </c>
      <c r="AR358" s="273">
        <v>1600</v>
      </c>
      <c r="AS358" s="273">
        <v>0.002</v>
      </c>
      <c r="AT358" s="273">
        <v>-0.011</v>
      </c>
    </row>
    <row r="359" spans="38:46" ht="12.75">
      <c r="AL359" s="273">
        <v>38578</v>
      </c>
      <c r="AM359" s="273">
        <v>0.06081018518518518</v>
      </c>
      <c r="AN359" s="273">
        <v>3490</v>
      </c>
      <c r="AO359" s="273">
        <v>1600</v>
      </c>
      <c r="AP359" s="273">
        <v>-0.001</v>
      </c>
      <c r="AQ359" s="273">
        <v>-0.002</v>
      </c>
      <c r="AR359" s="273">
        <v>1600</v>
      </c>
      <c r="AS359" s="273">
        <v>-0.008</v>
      </c>
      <c r="AT359" s="273">
        <v>-0.01</v>
      </c>
    </row>
    <row r="360" spans="38:46" ht="12.75">
      <c r="AL360" s="273">
        <v>38578</v>
      </c>
      <c r="AM360" s="273">
        <v>0.06775462962962964</v>
      </c>
      <c r="AN360" s="273">
        <v>3500</v>
      </c>
      <c r="AO360" s="273">
        <v>1600</v>
      </c>
      <c r="AP360" s="273">
        <v>-0.002</v>
      </c>
      <c r="AQ360" s="273">
        <v>-0.004</v>
      </c>
      <c r="AR360" s="273">
        <v>1600</v>
      </c>
      <c r="AS360" s="273">
        <v>-0.007</v>
      </c>
      <c r="AT360" s="273">
        <v>0.01</v>
      </c>
    </row>
    <row r="361" spans="38:46" ht="12.75">
      <c r="AL361" s="273">
        <v>38578</v>
      </c>
      <c r="AM361" s="273">
        <v>0.07469907407407407</v>
      </c>
      <c r="AN361" s="273">
        <v>3510</v>
      </c>
      <c r="AO361" s="273">
        <v>1600</v>
      </c>
      <c r="AP361" s="273">
        <v>-0.002</v>
      </c>
      <c r="AQ361" s="273">
        <v>-0.003</v>
      </c>
      <c r="AR361" s="273">
        <v>1600</v>
      </c>
      <c r="AS361" s="273">
        <v>-0.031</v>
      </c>
      <c r="AT361" s="273">
        <v>-0.025</v>
      </c>
    </row>
    <row r="362" spans="38:46" ht="12.75">
      <c r="AL362" s="273">
        <v>38578</v>
      </c>
      <c r="AM362" s="273">
        <v>0.08164351851851852</v>
      </c>
      <c r="AN362" s="273">
        <v>3520</v>
      </c>
      <c r="AO362" s="273">
        <v>1600</v>
      </c>
      <c r="AP362" s="273">
        <v>-0.002</v>
      </c>
      <c r="AQ362" s="273">
        <v>-0.001</v>
      </c>
      <c r="AR362" s="273">
        <v>1600</v>
      </c>
      <c r="AS362" s="273">
        <v>0.001</v>
      </c>
      <c r="AT362" s="273">
        <v>0.012</v>
      </c>
    </row>
    <row r="363" spans="38:46" ht="12.75">
      <c r="AL363" s="273">
        <v>38578</v>
      </c>
      <c r="AM363" s="273">
        <v>0.08858796296296297</v>
      </c>
      <c r="AN363" s="273">
        <v>3530</v>
      </c>
      <c r="AO363" s="273">
        <v>1600</v>
      </c>
      <c r="AP363" s="273">
        <v>-0.003</v>
      </c>
      <c r="AQ363" s="273">
        <v>-0.004</v>
      </c>
      <c r="AR363" s="273">
        <v>1600</v>
      </c>
      <c r="AS363" s="273">
        <v>0.031</v>
      </c>
      <c r="AT363" s="273">
        <v>-0.022</v>
      </c>
    </row>
    <row r="364" spans="38:46" ht="12.75">
      <c r="AL364" s="273">
        <v>38578</v>
      </c>
      <c r="AM364" s="273">
        <v>0.09553240740740741</v>
      </c>
      <c r="AN364" s="273">
        <v>3540</v>
      </c>
      <c r="AO364" s="273">
        <v>1600</v>
      </c>
      <c r="AP364" s="273">
        <v>-0.003</v>
      </c>
      <c r="AQ364" s="273">
        <v>-0.003</v>
      </c>
      <c r="AR364" s="273">
        <v>1600</v>
      </c>
      <c r="AS364" s="273">
        <v>-0.016</v>
      </c>
      <c r="AT364" s="273">
        <v>-0.02</v>
      </c>
    </row>
    <row r="365" spans="38:46" ht="12.75">
      <c r="AL365" s="273">
        <v>38578</v>
      </c>
      <c r="AM365" s="273">
        <v>0.10247685185185185</v>
      </c>
      <c r="AN365" s="273">
        <v>3550</v>
      </c>
      <c r="AO365" s="273">
        <v>1600</v>
      </c>
      <c r="AP365" s="273">
        <v>0</v>
      </c>
      <c r="AQ365" s="273">
        <v>-0.004</v>
      </c>
      <c r="AR365" s="273">
        <v>1600</v>
      </c>
      <c r="AS365" s="273">
        <v>0.004</v>
      </c>
      <c r="AT365" s="273">
        <v>-0.003</v>
      </c>
    </row>
    <row r="366" spans="38:46" ht="12.75">
      <c r="AL366" s="273">
        <v>38578</v>
      </c>
      <c r="AM366" s="273">
        <v>0.10942129629629631</v>
      </c>
      <c r="AN366" s="273">
        <v>3560</v>
      </c>
      <c r="AO366" s="273">
        <v>1600</v>
      </c>
      <c r="AP366" s="273">
        <v>-0.002</v>
      </c>
      <c r="AQ366" s="273">
        <v>-0.001</v>
      </c>
      <c r="AR366" s="273">
        <v>1600</v>
      </c>
      <c r="AS366" s="273">
        <v>-0.005</v>
      </c>
      <c r="AT366" s="273">
        <v>0.008</v>
      </c>
    </row>
    <row r="367" spans="38:46" ht="12.75">
      <c r="AL367" s="273">
        <v>38578</v>
      </c>
      <c r="AM367" s="273">
        <v>0.11636574074074074</v>
      </c>
      <c r="AN367" s="273">
        <v>3570</v>
      </c>
      <c r="AO367" s="273">
        <v>1600</v>
      </c>
      <c r="AP367" s="273">
        <v>-0.002</v>
      </c>
      <c r="AQ367" s="273">
        <v>-0.003</v>
      </c>
      <c r="AR367" s="273">
        <v>1600</v>
      </c>
      <c r="AS367" s="273">
        <v>-0.011</v>
      </c>
      <c r="AT367" s="273">
        <v>-0.046</v>
      </c>
    </row>
    <row r="368" spans="38:46" ht="12.75">
      <c r="AL368" s="273">
        <v>38578</v>
      </c>
      <c r="AM368" s="273">
        <v>0.12331018518518518</v>
      </c>
      <c r="AN368" s="273">
        <v>3580</v>
      </c>
      <c r="AO368" s="273">
        <v>1600</v>
      </c>
      <c r="AP368" s="273">
        <v>-0.001</v>
      </c>
      <c r="AQ368" s="273">
        <v>-0.001</v>
      </c>
      <c r="AR368" s="273">
        <v>1600</v>
      </c>
      <c r="AS368" s="273">
        <v>-0.006</v>
      </c>
      <c r="AT368" s="273">
        <v>0.031</v>
      </c>
    </row>
    <row r="369" spans="38:46" ht="12.75">
      <c r="AL369" s="273">
        <v>38578</v>
      </c>
      <c r="AM369" s="273">
        <v>0.13025462962962964</v>
      </c>
      <c r="AN369" s="273">
        <v>3590</v>
      </c>
      <c r="AO369" s="273">
        <v>1600</v>
      </c>
      <c r="AP369" s="273">
        <v>-0.002</v>
      </c>
      <c r="AQ369" s="273">
        <v>0.001</v>
      </c>
      <c r="AR369" s="273">
        <v>1600</v>
      </c>
      <c r="AS369" s="273">
        <v>-0.018</v>
      </c>
      <c r="AT369" s="273">
        <v>0.022</v>
      </c>
    </row>
    <row r="370" spans="38:46" ht="12.75">
      <c r="AL370" s="273">
        <v>38578</v>
      </c>
      <c r="AM370" s="273">
        <v>0.13719907407407408</v>
      </c>
      <c r="AN370" s="273">
        <v>3600</v>
      </c>
      <c r="AO370" s="273">
        <v>1600</v>
      </c>
      <c r="AP370" s="273">
        <v>0</v>
      </c>
      <c r="AQ370" s="273">
        <v>-0.002</v>
      </c>
      <c r="AR370" s="273">
        <v>1600</v>
      </c>
      <c r="AS370" s="273">
        <v>0.003</v>
      </c>
      <c r="AT370" s="273">
        <v>-0.011</v>
      </c>
    </row>
    <row r="371" spans="38:46" ht="12.75">
      <c r="AL371" s="273">
        <v>38578</v>
      </c>
      <c r="AM371" s="273">
        <v>0.1441435185185185</v>
      </c>
      <c r="AN371" s="273">
        <v>3610</v>
      </c>
      <c r="AO371" s="273">
        <v>1600</v>
      </c>
      <c r="AP371" s="273">
        <v>-0.001</v>
      </c>
      <c r="AQ371" s="273">
        <v>-0.002</v>
      </c>
      <c r="AR371" s="273">
        <v>1600</v>
      </c>
      <c r="AS371" s="273">
        <v>-0.004</v>
      </c>
      <c r="AT371" s="273">
        <v>0.021</v>
      </c>
    </row>
    <row r="372" spans="38:46" ht="12.75">
      <c r="AL372" s="273">
        <v>38578</v>
      </c>
      <c r="AM372" s="273">
        <v>0.15108796296296298</v>
      </c>
      <c r="AN372" s="273">
        <v>3620</v>
      </c>
      <c r="AO372" s="273">
        <v>1600</v>
      </c>
      <c r="AP372" s="273">
        <v>-0.002</v>
      </c>
      <c r="AQ372" s="273">
        <v>-0.002</v>
      </c>
      <c r="AR372" s="273">
        <v>1600</v>
      </c>
      <c r="AS372" s="273">
        <v>0.029</v>
      </c>
      <c r="AT372" s="273">
        <v>0.001</v>
      </c>
    </row>
    <row r="373" spans="38:46" ht="12.75">
      <c r="AL373" s="273">
        <v>38578</v>
      </c>
      <c r="AM373" s="273">
        <v>0.1580439814814815</v>
      </c>
      <c r="AN373" s="273">
        <v>3630</v>
      </c>
      <c r="AO373" s="273">
        <v>1600</v>
      </c>
      <c r="AP373" s="273">
        <v>-0.002</v>
      </c>
      <c r="AQ373" s="273">
        <v>-0.001</v>
      </c>
      <c r="AR373" s="273">
        <v>1600</v>
      </c>
      <c r="AS373" s="273">
        <v>-0.022</v>
      </c>
      <c r="AT373" s="273">
        <v>-0.014</v>
      </c>
    </row>
    <row r="374" spans="38:46" ht="12.75">
      <c r="AL374" s="273">
        <v>38578</v>
      </c>
      <c r="AM374" s="273">
        <v>0.1649884259259259</v>
      </c>
      <c r="AN374" s="273">
        <v>3640</v>
      </c>
      <c r="AO374" s="273">
        <v>1600</v>
      </c>
      <c r="AP374" s="273">
        <v>-0.004</v>
      </c>
      <c r="AQ374" s="273">
        <v>-0.002</v>
      </c>
      <c r="AR374" s="273">
        <v>1600</v>
      </c>
      <c r="AS374" s="273">
        <v>-0.01</v>
      </c>
      <c r="AT374" s="273">
        <v>-0.006</v>
      </c>
    </row>
    <row r="375" spans="38:46" ht="12.75">
      <c r="AL375" s="273">
        <v>38578</v>
      </c>
      <c r="AM375" s="273">
        <v>0.1719328703703704</v>
      </c>
      <c r="AN375" s="273">
        <v>3650</v>
      </c>
      <c r="AO375" s="273">
        <v>1600</v>
      </c>
      <c r="AP375" s="273">
        <v>-0.003</v>
      </c>
      <c r="AQ375" s="273">
        <v>-0.002</v>
      </c>
      <c r="AR375" s="273">
        <v>1600</v>
      </c>
      <c r="AS375" s="273">
        <v>-0.012</v>
      </c>
      <c r="AT375" s="273">
        <v>0.005</v>
      </c>
    </row>
    <row r="376" spans="38:46" ht="12.75">
      <c r="AL376" s="273">
        <v>38578</v>
      </c>
      <c r="AM376" s="273">
        <v>0.1788773148148148</v>
      </c>
      <c r="AN376" s="273">
        <v>3660</v>
      </c>
      <c r="AO376" s="273">
        <v>1600</v>
      </c>
      <c r="AP376" s="273">
        <v>-0.001</v>
      </c>
      <c r="AQ376" s="273">
        <v>-0.003</v>
      </c>
      <c r="AR376" s="273">
        <v>1600</v>
      </c>
      <c r="AS376" s="273">
        <v>0.008</v>
      </c>
      <c r="AT376" s="273">
        <v>0.004</v>
      </c>
    </row>
    <row r="377" spans="38:46" ht="12.75">
      <c r="AL377" s="273">
        <v>38578</v>
      </c>
      <c r="AM377" s="273">
        <v>0.18582175925925926</v>
      </c>
      <c r="AN377" s="273">
        <v>3670</v>
      </c>
      <c r="AO377" s="273">
        <v>1600</v>
      </c>
      <c r="AP377" s="273">
        <v>-0.004</v>
      </c>
      <c r="AQ377" s="273">
        <v>0</v>
      </c>
      <c r="AR377" s="273">
        <v>1600</v>
      </c>
      <c r="AS377" s="273">
        <v>-0.032</v>
      </c>
      <c r="AT377" s="273">
        <v>0.013</v>
      </c>
    </row>
    <row r="378" spans="38:46" ht="12.75">
      <c r="AL378" s="273">
        <v>38578</v>
      </c>
      <c r="AM378" s="273">
        <v>0.1927662037037037</v>
      </c>
      <c r="AN378" s="273">
        <v>3680</v>
      </c>
      <c r="AO378" s="273">
        <v>1600</v>
      </c>
      <c r="AP378" s="273">
        <v>-0.002</v>
      </c>
      <c r="AQ378" s="273">
        <v>-0.004</v>
      </c>
      <c r="AR378" s="273">
        <v>1600</v>
      </c>
      <c r="AS378" s="273">
        <v>0.014</v>
      </c>
      <c r="AT378" s="273">
        <v>0.004</v>
      </c>
    </row>
    <row r="379" spans="38:46" ht="12.75">
      <c r="AL379" s="273">
        <v>38578</v>
      </c>
      <c r="AM379" s="273">
        <v>0.19971064814814818</v>
      </c>
      <c r="AN379" s="273">
        <v>3690</v>
      </c>
      <c r="AO379" s="273">
        <v>1600</v>
      </c>
      <c r="AP379" s="273">
        <v>-0.001</v>
      </c>
      <c r="AQ379" s="273">
        <v>-0.003</v>
      </c>
      <c r="AR379" s="273">
        <v>1600</v>
      </c>
      <c r="AS379" s="273">
        <v>0.017</v>
      </c>
      <c r="AT379" s="273">
        <v>0.004</v>
      </c>
    </row>
    <row r="380" spans="38:46" ht="12.75">
      <c r="AL380" s="273">
        <v>38578</v>
      </c>
      <c r="AM380" s="273">
        <v>0.2066550925925926</v>
      </c>
      <c r="AN380" s="273">
        <v>3700</v>
      </c>
      <c r="AO380" s="273">
        <v>1600</v>
      </c>
      <c r="AP380" s="273">
        <v>0.001</v>
      </c>
      <c r="AQ380" s="273">
        <v>-0.003</v>
      </c>
      <c r="AR380" s="273">
        <v>1600</v>
      </c>
      <c r="AS380" s="273">
        <v>0.002</v>
      </c>
      <c r="AT380" s="273">
        <v>0.005</v>
      </c>
    </row>
    <row r="381" spans="38:46" ht="12.75">
      <c r="AL381" s="273">
        <v>38578</v>
      </c>
      <c r="AM381" s="273">
        <v>0.21359953703703705</v>
      </c>
      <c r="AN381" s="273">
        <v>3710</v>
      </c>
      <c r="AO381" s="273">
        <v>1600</v>
      </c>
      <c r="AP381" s="273">
        <v>-0.002</v>
      </c>
      <c r="AQ381" s="273">
        <v>-0.002</v>
      </c>
      <c r="AR381" s="273">
        <v>1600</v>
      </c>
      <c r="AS381" s="273">
        <v>-0.009</v>
      </c>
      <c r="AT381" s="273">
        <v>-0.014</v>
      </c>
    </row>
    <row r="382" spans="38:46" ht="12.75">
      <c r="AL382" s="273">
        <v>38578</v>
      </c>
      <c r="AM382" s="273">
        <v>0.22054398148148147</v>
      </c>
      <c r="AN382" s="273">
        <v>3720</v>
      </c>
      <c r="AO382" s="273">
        <v>1600</v>
      </c>
      <c r="AP382" s="273">
        <v>-0.003</v>
      </c>
      <c r="AQ382" s="273">
        <v>0</v>
      </c>
      <c r="AR382" s="273">
        <v>1600</v>
      </c>
      <c r="AS382" s="273">
        <v>-0.022</v>
      </c>
      <c r="AT382" s="273">
        <v>0.01</v>
      </c>
    </row>
    <row r="383" spans="38:46" ht="12.75">
      <c r="AL383" s="273">
        <v>38578</v>
      </c>
      <c r="AM383" s="273">
        <v>0.2274884259259259</v>
      </c>
      <c r="AN383" s="273">
        <v>3730</v>
      </c>
      <c r="AO383" s="273">
        <v>1600</v>
      </c>
      <c r="AP383" s="273">
        <v>-0.004</v>
      </c>
      <c r="AQ383" s="273">
        <v>-0.002</v>
      </c>
      <c r="AR383" s="273">
        <v>1600</v>
      </c>
      <c r="AS383" s="273">
        <v>-0.012</v>
      </c>
      <c r="AT383" s="273">
        <v>-0.019</v>
      </c>
    </row>
    <row r="384" spans="38:46" ht="12.75">
      <c r="AL384" s="273">
        <v>38578</v>
      </c>
      <c r="AM384" s="273">
        <v>0.2344328703703704</v>
      </c>
      <c r="AN384" s="273">
        <v>3740</v>
      </c>
      <c r="AO384" s="273">
        <v>1600</v>
      </c>
      <c r="AP384" s="273">
        <v>-0.003</v>
      </c>
      <c r="AQ384" s="273">
        <v>-0.002</v>
      </c>
      <c r="AR384" s="273">
        <v>1600</v>
      </c>
      <c r="AS384" s="273">
        <v>-0.028</v>
      </c>
      <c r="AT384" s="273">
        <v>-0.003</v>
      </c>
    </row>
    <row r="385" spans="38:46" ht="12.75">
      <c r="AL385" s="273">
        <v>38578</v>
      </c>
      <c r="AM385" s="273">
        <v>0.24137731481481484</v>
      </c>
      <c r="AN385" s="273">
        <v>3750</v>
      </c>
      <c r="AO385" s="273">
        <v>1600</v>
      </c>
      <c r="AP385" s="273">
        <v>-0.003</v>
      </c>
      <c r="AQ385" s="273">
        <v>-0.003</v>
      </c>
      <c r="AR385" s="273">
        <v>1600</v>
      </c>
      <c r="AS385" s="273">
        <v>-0.028</v>
      </c>
      <c r="AT385" s="273">
        <v>0.037</v>
      </c>
    </row>
    <row r="386" spans="38:46" ht="12.75">
      <c r="AL386" s="273">
        <v>38578</v>
      </c>
      <c r="AM386" s="273">
        <v>0.24832175925925926</v>
      </c>
      <c r="AN386" s="273">
        <v>3760</v>
      </c>
      <c r="AO386" s="273">
        <v>1600</v>
      </c>
      <c r="AP386" s="273">
        <v>-0.001</v>
      </c>
      <c r="AQ386" s="273">
        <v>-0.001</v>
      </c>
      <c r="AR386" s="273">
        <v>1600</v>
      </c>
      <c r="AS386" s="273">
        <v>0.008</v>
      </c>
      <c r="AT386" s="273">
        <v>0.008</v>
      </c>
    </row>
    <row r="387" spans="38:46" ht="12.75">
      <c r="AL387" s="273">
        <v>38578</v>
      </c>
      <c r="AM387" s="273">
        <v>0.25526620370370373</v>
      </c>
      <c r="AN387" s="273">
        <v>3770</v>
      </c>
      <c r="AO387" s="273">
        <v>1600</v>
      </c>
      <c r="AP387" s="273">
        <v>-0.003</v>
      </c>
      <c r="AQ387" s="273">
        <v>-0.002</v>
      </c>
      <c r="AR387" s="273">
        <v>1600</v>
      </c>
      <c r="AS387" s="273">
        <v>-0.011</v>
      </c>
      <c r="AT387" s="273">
        <v>0.005</v>
      </c>
    </row>
    <row r="388" spans="38:46" ht="12.75">
      <c r="AL388" s="273">
        <v>38578</v>
      </c>
      <c r="AM388" s="273">
        <v>0.26221064814814815</v>
      </c>
      <c r="AN388" s="273">
        <v>3780</v>
      </c>
      <c r="AO388" s="273">
        <v>1600</v>
      </c>
      <c r="AP388" s="273">
        <v>-0.002</v>
      </c>
      <c r="AQ388" s="273">
        <v>0</v>
      </c>
      <c r="AR388" s="273">
        <v>1600</v>
      </c>
      <c r="AS388" s="273">
        <v>-0.01</v>
      </c>
      <c r="AT388" s="273">
        <v>0.007</v>
      </c>
    </row>
    <row r="389" spans="38:46" ht="12.75">
      <c r="AL389" s="273">
        <v>38578</v>
      </c>
      <c r="AM389" s="273">
        <v>0.26915509259259257</v>
      </c>
      <c r="AN389" s="273">
        <v>3790</v>
      </c>
      <c r="AO389" s="273">
        <v>1600</v>
      </c>
      <c r="AP389" s="273">
        <v>-0.002</v>
      </c>
      <c r="AQ389" s="273">
        <v>-0.002</v>
      </c>
      <c r="AR389" s="273">
        <v>1600</v>
      </c>
      <c r="AS389" s="273">
        <v>0.006</v>
      </c>
      <c r="AT389" s="273">
        <v>0.014</v>
      </c>
    </row>
    <row r="390" spans="38:46" ht="12.75">
      <c r="AL390" s="273">
        <v>38578</v>
      </c>
      <c r="AM390" s="273">
        <v>0.27609953703703705</v>
      </c>
      <c r="AN390" s="273">
        <v>3800</v>
      </c>
      <c r="AO390" s="273">
        <v>1600</v>
      </c>
      <c r="AP390" s="273">
        <v>-0.001</v>
      </c>
      <c r="AQ390" s="273">
        <v>-0.003</v>
      </c>
      <c r="AR390" s="273">
        <v>1600</v>
      </c>
      <c r="AS390" s="273">
        <v>-0.001</v>
      </c>
      <c r="AT390" s="273">
        <v>0</v>
      </c>
    </row>
    <row r="391" spans="38:46" ht="12.75">
      <c r="AL391" s="273">
        <v>38578</v>
      </c>
      <c r="AM391" s="273">
        <v>0.2830439814814815</v>
      </c>
      <c r="AN391" s="273">
        <v>3810</v>
      </c>
      <c r="AO391" s="273">
        <v>1600</v>
      </c>
      <c r="AP391" s="273">
        <v>-0.002</v>
      </c>
      <c r="AQ391" s="273">
        <v>-0.003</v>
      </c>
      <c r="AR391" s="273">
        <v>1600</v>
      </c>
      <c r="AS391" s="273">
        <v>-0.006</v>
      </c>
      <c r="AT391" s="273">
        <v>0.022</v>
      </c>
    </row>
    <row r="392" spans="38:46" ht="12.75">
      <c r="AL392" s="273">
        <v>38578</v>
      </c>
      <c r="AM392" s="273">
        <v>0.28998842592592594</v>
      </c>
      <c r="AN392" s="273">
        <v>3820</v>
      </c>
      <c r="AO392" s="273">
        <v>1600</v>
      </c>
      <c r="AP392" s="273">
        <v>-0.003</v>
      </c>
      <c r="AQ392" s="273">
        <v>-0.004</v>
      </c>
      <c r="AR392" s="273">
        <v>1600</v>
      </c>
      <c r="AS392" s="273">
        <v>0.006</v>
      </c>
      <c r="AT392" s="273">
        <v>-0.012</v>
      </c>
    </row>
    <row r="393" spans="38:46" ht="12.75">
      <c r="AL393" s="273">
        <v>38578</v>
      </c>
      <c r="AM393" s="273">
        <v>0.29693287037037036</v>
      </c>
      <c r="AN393" s="273">
        <v>3830</v>
      </c>
      <c r="AO393" s="273">
        <v>1600</v>
      </c>
      <c r="AP393" s="273">
        <v>-0.003</v>
      </c>
      <c r="AQ393" s="273">
        <v>-0.002</v>
      </c>
      <c r="AR393" s="273">
        <v>1600</v>
      </c>
      <c r="AS393" s="273">
        <v>0.021</v>
      </c>
      <c r="AT393" s="273">
        <v>-0.013</v>
      </c>
    </row>
    <row r="394" spans="38:46" ht="12.75">
      <c r="AL394" s="273">
        <v>38578</v>
      </c>
      <c r="AM394" s="273">
        <v>0.3038888888888889</v>
      </c>
      <c r="AN394" s="273">
        <v>3840</v>
      </c>
      <c r="AO394" s="273">
        <v>1600</v>
      </c>
      <c r="AP394" s="273">
        <v>-0.003</v>
      </c>
      <c r="AQ394" s="273">
        <v>0</v>
      </c>
      <c r="AR394" s="273">
        <v>1600</v>
      </c>
      <c r="AS394" s="273">
        <v>0.01</v>
      </c>
      <c r="AT394" s="273">
        <v>-0.015</v>
      </c>
    </row>
    <row r="395" spans="38:46" ht="12.75">
      <c r="AL395" s="273">
        <v>38578</v>
      </c>
      <c r="AM395" s="273">
        <v>0.31083333333333335</v>
      </c>
      <c r="AN395" s="273">
        <v>3850</v>
      </c>
      <c r="AO395" s="273">
        <v>1600</v>
      </c>
      <c r="AP395" s="273">
        <v>-0.001</v>
      </c>
      <c r="AQ395" s="273">
        <v>-0.001</v>
      </c>
      <c r="AR395" s="273">
        <v>1600</v>
      </c>
      <c r="AS395" s="273">
        <v>-0.007</v>
      </c>
      <c r="AT395" s="273">
        <v>-0.013</v>
      </c>
    </row>
    <row r="396" spans="38:46" ht="12.75">
      <c r="AL396" s="273">
        <v>38578</v>
      </c>
      <c r="AM396" s="273">
        <v>0.31777777777777777</v>
      </c>
      <c r="AN396" s="273">
        <v>3860</v>
      </c>
      <c r="AO396" s="273">
        <v>1600</v>
      </c>
      <c r="AP396" s="273">
        <v>0</v>
      </c>
      <c r="AQ396" s="273">
        <v>-0.002</v>
      </c>
      <c r="AR396" s="273">
        <v>1600</v>
      </c>
      <c r="AS396" s="273">
        <v>0.006</v>
      </c>
      <c r="AT396" s="273">
        <v>-0.01</v>
      </c>
    </row>
    <row r="397" spans="38:46" ht="12.75">
      <c r="AL397" s="273">
        <v>38578</v>
      </c>
      <c r="AM397" s="273">
        <v>0.3247222222222222</v>
      </c>
      <c r="AN397" s="273">
        <v>3870</v>
      </c>
      <c r="AO397" s="273">
        <v>1600</v>
      </c>
      <c r="AP397" s="273">
        <v>-0.002</v>
      </c>
      <c r="AQ397" s="273">
        <v>-0.003</v>
      </c>
      <c r="AR397" s="273">
        <v>1600</v>
      </c>
      <c r="AS397" s="273">
        <v>-0.008</v>
      </c>
      <c r="AT397" s="273">
        <v>0.004</v>
      </c>
    </row>
    <row r="398" spans="38:46" ht="12.75">
      <c r="AL398" s="273">
        <v>38578</v>
      </c>
      <c r="AM398" s="273">
        <v>0.33166666666666667</v>
      </c>
      <c r="AN398" s="273">
        <v>3880</v>
      </c>
      <c r="AO398" s="273">
        <v>1600</v>
      </c>
      <c r="AP398" s="273">
        <v>0.001</v>
      </c>
      <c r="AQ398" s="273">
        <v>-0.002</v>
      </c>
      <c r="AR398" s="273">
        <v>1600</v>
      </c>
      <c r="AS398" s="273">
        <v>-0.014</v>
      </c>
      <c r="AT398" s="273">
        <v>0.007</v>
      </c>
    </row>
    <row r="399" spans="38:46" ht="12.75">
      <c r="AL399" s="273">
        <v>38578</v>
      </c>
      <c r="AM399" s="273">
        <v>0.33861111111111114</v>
      </c>
      <c r="AN399" s="273">
        <v>3890</v>
      </c>
      <c r="AO399" s="273">
        <v>1600</v>
      </c>
      <c r="AP399" s="273">
        <v>-0.003</v>
      </c>
      <c r="AQ399" s="273">
        <v>0.002</v>
      </c>
      <c r="AR399" s="273">
        <v>1600</v>
      </c>
      <c r="AS399" s="273">
        <v>-0.031</v>
      </c>
      <c r="AT399" s="273">
        <v>0.029</v>
      </c>
    </row>
    <row r="400" spans="38:46" ht="12.75">
      <c r="AL400" s="273">
        <v>38578</v>
      </c>
      <c r="AM400" s="273">
        <v>0.34555555555555556</v>
      </c>
      <c r="AN400" s="273">
        <v>3900</v>
      </c>
      <c r="AO400" s="273">
        <v>1600</v>
      </c>
      <c r="AP400" s="273">
        <v>-0.003</v>
      </c>
      <c r="AQ400" s="273">
        <v>-0.003</v>
      </c>
      <c r="AR400" s="273">
        <v>1600</v>
      </c>
      <c r="AS400" s="273">
        <v>-0.018</v>
      </c>
      <c r="AT400" s="273">
        <v>-0.015</v>
      </c>
    </row>
    <row r="401" spans="38:46" ht="12.75">
      <c r="AL401" s="273">
        <v>38578</v>
      </c>
      <c r="AM401" s="273">
        <v>0.3525</v>
      </c>
      <c r="AN401" s="273">
        <v>3910</v>
      </c>
      <c r="AO401" s="273">
        <v>1600</v>
      </c>
      <c r="AP401" s="273">
        <v>-0.002</v>
      </c>
      <c r="AQ401" s="273">
        <v>-0.002</v>
      </c>
      <c r="AR401" s="273">
        <v>1600</v>
      </c>
      <c r="AS401" s="273">
        <v>0.019</v>
      </c>
      <c r="AT401" s="273">
        <v>0.011</v>
      </c>
    </row>
    <row r="402" spans="38:46" ht="12.75">
      <c r="AL402" s="273">
        <v>38578</v>
      </c>
      <c r="AM402" s="273">
        <v>0.35944444444444446</v>
      </c>
      <c r="AN402" s="273">
        <v>3920</v>
      </c>
      <c r="AO402" s="273">
        <v>1600</v>
      </c>
      <c r="AP402" s="273">
        <v>-0.003</v>
      </c>
      <c r="AQ402" s="273">
        <v>-0.003</v>
      </c>
      <c r="AR402" s="273">
        <v>1600</v>
      </c>
      <c r="AS402" s="273">
        <v>0</v>
      </c>
      <c r="AT402" s="273">
        <v>0.004</v>
      </c>
    </row>
    <row r="403" spans="38:46" ht="12.75">
      <c r="AL403" s="273">
        <v>38578</v>
      </c>
      <c r="AM403" s="273">
        <v>0.3663888888888889</v>
      </c>
      <c r="AN403" s="273">
        <v>3930</v>
      </c>
      <c r="AO403" s="273">
        <v>1600</v>
      </c>
      <c r="AP403" s="273">
        <v>-0.002</v>
      </c>
      <c r="AQ403" s="273">
        <v>-0.003</v>
      </c>
      <c r="AR403" s="273">
        <v>1600</v>
      </c>
      <c r="AS403" s="273">
        <v>-0.009</v>
      </c>
      <c r="AT403" s="273">
        <v>0.008</v>
      </c>
    </row>
    <row r="404" spans="38:46" ht="12.75">
      <c r="AL404" s="273">
        <v>38578</v>
      </c>
      <c r="AM404" s="273">
        <v>0.37333333333333335</v>
      </c>
      <c r="AN404" s="273">
        <v>3940</v>
      </c>
      <c r="AO404" s="273">
        <v>1600</v>
      </c>
      <c r="AP404" s="273">
        <v>0.001</v>
      </c>
      <c r="AQ404" s="273">
        <v>-0.001</v>
      </c>
      <c r="AR404" s="273">
        <v>1600</v>
      </c>
      <c r="AS404" s="273">
        <v>-0.001</v>
      </c>
      <c r="AT404" s="273">
        <v>-0.005</v>
      </c>
    </row>
    <row r="405" spans="38:46" ht="12.75">
      <c r="AL405" s="273">
        <v>38578</v>
      </c>
      <c r="AM405" s="273">
        <v>0.38027777777777777</v>
      </c>
      <c r="AN405" s="273">
        <v>3950</v>
      </c>
      <c r="AO405" s="273">
        <v>1600</v>
      </c>
      <c r="AP405" s="273">
        <v>-0.001</v>
      </c>
      <c r="AQ405" s="273">
        <v>-0.002</v>
      </c>
      <c r="AR405" s="273">
        <v>1600</v>
      </c>
      <c r="AS405" s="273">
        <v>-0.004</v>
      </c>
      <c r="AT405" s="273">
        <v>0.001</v>
      </c>
    </row>
    <row r="406" spans="38:46" ht="12.75">
      <c r="AL406" s="273">
        <v>38578</v>
      </c>
      <c r="AM406" s="273">
        <v>0.3872222222222222</v>
      </c>
      <c r="AN406" s="273">
        <v>3960</v>
      </c>
      <c r="AO406" s="273">
        <v>1600</v>
      </c>
      <c r="AP406" s="273">
        <v>0</v>
      </c>
      <c r="AQ406" s="273">
        <v>-0.003</v>
      </c>
      <c r="AR406" s="273">
        <v>1600</v>
      </c>
      <c r="AS406" s="273">
        <v>0.021</v>
      </c>
      <c r="AT406" s="273">
        <v>0.009</v>
      </c>
    </row>
    <row r="407" spans="38:46" ht="12.75">
      <c r="AL407" s="273">
        <v>38578</v>
      </c>
      <c r="AM407" s="273">
        <v>0.3941666666666667</v>
      </c>
      <c r="AN407" s="273">
        <v>3970</v>
      </c>
      <c r="AO407" s="273">
        <v>1600</v>
      </c>
      <c r="AP407" s="273">
        <v>-0.001</v>
      </c>
      <c r="AQ407" s="273">
        <v>-0.002</v>
      </c>
      <c r="AR407" s="273">
        <v>1600</v>
      </c>
      <c r="AS407" s="273">
        <v>0.011</v>
      </c>
      <c r="AT407" s="273">
        <v>-0.001</v>
      </c>
    </row>
    <row r="408" spans="38:46" ht="12.75">
      <c r="AL408" s="273">
        <v>38578</v>
      </c>
      <c r="AM408" s="273">
        <v>0.40111111111111114</v>
      </c>
      <c r="AN408" s="273">
        <v>3980</v>
      </c>
      <c r="AO408" s="273">
        <v>1600</v>
      </c>
      <c r="AP408" s="273">
        <v>-0.001</v>
      </c>
      <c r="AQ408" s="273">
        <v>-0.002</v>
      </c>
      <c r="AR408" s="273">
        <v>1600</v>
      </c>
      <c r="AS408" s="273">
        <v>0.005</v>
      </c>
      <c r="AT408" s="273">
        <v>-0.006</v>
      </c>
    </row>
    <row r="409" spans="38:46" ht="12.75">
      <c r="AL409" s="273">
        <v>38578</v>
      </c>
      <c r="AM409" s="273">
        <v>0.40805555555555556</v>
      </c>
      <c r="AN409" s="273">
        <v>3990</v>
      </c>
      <c r="AO409" s="273">
        <v>1600</v>
      </c>
      <c r="AP409" s="273">
        <v>-0.002</v>
      </c>
      <c r="AQ409" s="273">
        <v>-0.002</v>
      </c>
      <c r="AR409" s="273">
        <v>1600</v>
      </c>
      <c r="AS409" s="273">
        <v>-0.013</v>
      </c>
      <c r="AT409" s="273">
        <v>0.006</v>
      </c>
    </row>
    <row r="410" spans="38:46" ht="12.75">
      <c r="AL410" s="273">
        <v>38578</v>
      </c>
      <c r="AM410" s="273">
        <v>0.415</v>
      </c>
      <c r="AN410" s="273">
        <v>4000</v>
      </c>
      <c r="AO410" s="273">
        <v>1600</v>
      </c>
      <c r="AP410" s="273">
        <v>0</v>
      </c>
      <c r="AQ410" s="273">
        <v>-0.002</v>
      </c>
      <c r="AR410" s="273">
        <v>1600</v>
      </c>
      <c r="AS410" s="273">
        <v>-0.007</v>
      </c>
      <c r="AT410" s="273">
        <v>-0.011</v>
      </c>
    </row>
    <row r="411" spans="38:46" ht="12.75">
      <c r="AL411" s="273">
        <v>38578</v>
      </c>
      <c r="AM411" s="273">
        <v>0.42194444444444446</v>
      </c>
      <c r="AN411" s="273">
        <v>4010</v>
      </c>
      <c r="AO411" s="273">
        <v>1600</v>
      </c>
      <c r="AP411" s="273">
        <v>-0.002</v>
      </c>
      <c r="AQ411" s="273">
        <v>-0.003</v>
      </c>
      <c r="AR411" s="273">
        <v>1600</v>
      </c>
      <c r="AS411" s="273">
        <v>0.02</v>
      </c>
      <c r="AT411" s="273">
        <v>-0.011</v>
      </c>
    </row>
    <row r="412" spans="38:46" ht="12.75">
      <c r="AL412" s="273">
        <v>38578</v>
      </c>
      <c r="AM412" s="273">
        <v>0.42890046296296297</v>
      </c>
      <c r="AN412" s="273">
        <v>4020</v>
      </c>
      <c r="AO412" s="273">
        <v>1600</v>
      </c>
      <c r="AP412" s="273">
        <v>-0.003</v>
      </c>
      <c r="AQ412" s="273">
        <v>-0.002</v>
      </c>
      <c r="AR412" s="273">
        <v>1600</v>
      </c>
      <c r="AS412" s="273">
        <v>-0.002</v>
      </c>
      <c r="AT412" s="273">
        <v>-0.009</v>
      </c>
    </row>
    <row r="413" spans="38:46" ht="12.75">
      <c r="AL413" s="273">
        <v>38578</v>
      </c>
      <c r="AM413" s="273">
        <v>0.4358449074074074</v>
      </c>
      <c r="AN413" s="273">
        <v>4030</v>
      </c>
      <c r="AO413" s="273">
        <v>1600</v>
      </c>
      <c r="AP413" s="273">
        <v>-0.002</v>
      </c>
      <c r="AQ413" s="273">
        <v>-0.002</v>
      </c>
      <c r="AR413" s="273">
        <v>1600</v>
      </c>
      <c r="AS413" s="273">
        <v>0.001</v>
      </c>
      <c r="AT413" s="273">
        <v>0.016</v>
      </c>
    </row>
    <row r="414" spans="38:46" ht="12.75">
      <c r="AL414" s="273">
        <v>38578</v>
      </c>
      <c r="AM414" s="273">
        <v>0.4427893518518518</v>
      </c>
      <c r="AN414" s="273">
        <v>4040</v>
      </c>
      <c r="AO414" s="273">
        <v>1600</v>
      </c>
      <c r="AP414" s="273">
        <v>-0.002</v>
      </c>
      <c r="AQ414" s="273">
        <v>-0.004</v>
      </c>
      <c r="AR414" s="273">
        <v>1600</v>
      </c>
      <c r="AS414" s="273">
        <v>-0.007</v>
      </c>
      <c r="AT414" s="273">
        <v>-0.011</v>
      </c>
    </row>
    <row r="415" spans="38:46" ht="12.75">
      <c r="AL415" s="273">
        <v>38578</v>
      </c>
      <c r="AM415" s="273">
        <v>0.44973379629629634</v>
      </c>
      <c r="AN415" s="273">
        <v>4050</v>
      </c>
      <c r="AO415" s="273">
        <v>1600</v>
      </c>
      <c r="AP415" s="273">
        <v>-0.002</v>
      </c>
      <c r="AQ415" s="273">
        <v>-0.002</v>
      </c>
      <c r="AR415" s="273">
        <v>1600</v>
      </c>
      <c r="AS415" s="273">
        <v>-0.005</v>
      </c>
      <c r="AT415" s="273">
        <v>-0.022</v>
      </c>
    </row>
    <row r="416" spans="38:46" ht="12.75">
      <c r="AL416" s="273">
        <v>38578</v>
      </c>
      <c r="AM416" s="273">
        <v>0.45667824074074076</v>
      </c>
      <c r="AN416" s="273">
        <v>4060</v>
      </c>
      <c r="AO416" s="273">
        <v>1600</v>
      </c>
      <c r="AP416" s="273">
        <v>-0.001</v>
      </c>
      <c r="AQ416" s="273">
        <v>-0.002</v>
      </c>
      <c r="AR416" s="273">
        <v>1600</v>
      </c>
      <c r="AS416" s="273">
        <v>0.007</v>
      </c>
      <c r="AT416" s="273">
        <v>-0.011</v>
      </c>
    </row>
    <row r="417" spans="38:46" ht="12.75">
      <c r="AL417" s="273">
        <v>38578</v>
      </c>
      <c r="AM417" s="273">
        <v>0.4636226851851852</v>
      </c>
      <c r="AN417" s="273">
        <v>4070</v>
      </c>
      <c r="AO417" s="273">
        <v>1600</v>
      </c>
      <c r="AP417" s="273">
        <v>-0.002</v>
      </c>
      <c r="AQ417" s="273">
        <v>-0.002</v>
      </c>
      <c r="AR417" s="273">
        <v>1600</v>
      </c>
      <c r="AS417" s="273">
        <v>0.023</v>
      </c>
      <c r="AT417" s="273">
        <v>-0.002</v>
      </c>
    </row>
    <row r="418" spans="38:46" ht="12.75">
      <c r="AL418" s="273">
        <v>38578</v>
      </c>
      <c r="AM418" s="273">
        <v>0.47056712962962965</v>
      </c>
      <c r="AN418" s="273">
        <v>4080</v>
      </c>
      <c r="AO418" s="273">
        <v>1600</v>
      </c>
      <c r="AP418" s="273">
        <v>-0.002</v>
      </c>
      <c r="AQ418" s="273">
        <v>-0.001</v>
      </c>
      <c r="AR418" s="273">
        <v>1600</v>
      </c>
      <c r="AS418" s="273">
        <v>-0.021</v>
      </c>
      <c r="AT418" s="273">
        <v>0.009</v>
      </c>
    </row>
    <row r="419" spans="38:46" ht="12.75">
      <c r="AL419" s="273">
        <v>38578</v>
      </c>
      <c r="AM419" s="273">
        <v>0.4775115740740741</v>
      </c>
      <c r="AN419" s="273">
        <v>4090</v>
      </c>
      <c r="AO419" s="273">
        <v>1600</v>
      </c>
      <c r="AP419" s="273">
        <v>-0.001</v>
      </c>
      <c r="AQ419" s="273">
        <v>-0.002</v>
      </c>
      <c r="AR419" s="273">
        <v>1600</v>
      </c>
      <c r="AS419" s="273">
        <v>0.03</v>
      </c>
      <c r="AT419" s="273">
        <v>-0.018</v>
      </c>
    </row>
    <row r="420" spans="38:46" ht="12.75">
      <c r="AL420" s="273">
        <v>38578</v>
      </c>
      <c r="AM420" s="273">
        <v>0.4844560185185185</v>
      </c>
      <c r="AN420" s="273">
        <v>4100</v>
      </c>
      <c r="AO420" s="273">
        <v>1600</v>
      </c>
      <c r="AP420" s="273">
        <v>-0.001</v>
      </c>
      <c r="AQ420" s="273">
        <v>-0.003</v>
      </c>
      <c r="AR420" s="273">
        <v>1600</v>
      </c>
      <c r="AS420" s="273">
        <v>-0.017</v>
      </c>
      <c r="AT420" s="273">
        <v>-0.011</v>
      </c>
    </row>
    <row r="421" spans="38:46" ht="12.75">
      <c r="AL421" s="273">
        <v>38578</v>
      </c>
      <c r="AM421" s="273">
        <v>0.49140046296296297</v>
      </c>
      <c r="AN421" s="273">
        <v>4110</v>
      </c>
      <c r="AO421" s="273">
        <v>1600</v>
      </c>
      <c r="AP421" s="273">
        <v>0.001</v>
      </c>
      <c r="AQ421" s="273">
        <v>-0.001</v>
      </c>
      <c r="AR421" s="273">
        <v>1600</v>
      </c>
      <c r="AS421" s="273">
        <v>0.016</v>
      </c>
      <c r="AT421" s="273">
        <v>0.004</v>
      </c>
    </row>
    <row r="422" spans="38:46" ht="12.75">
      <c r="AL422" s="273">
        <v>38578</v>
      </c>
      <c r="AM422" s="273">
        <v>0.4983449074074074</v>
      </c>
      <c r="AN422" s="273">
        <v>4120</v>
      </c>
      <c r="AO422" s="273">
        <v>1600</v>
      </c>
      <c r="AP422" s="273">
        <v>-0.002</v>
      </c>
      <c r="AQ422" s="273">
        <v>-0.002</v>
      </c>
      <c r="AR422" s="273">
        <v>1600</v>
      </c>
      <c r="AS422" s="273">
        <v>0.003</v>
      </c>
      <c r="AT422" s="273">
        <v>0.015</v>
      </c>
    </row>
    <row r="423" spans="38:46" ht="12.75">
      <c r="AL423" s="273">
        <v>38578</v>
      </c>
      <c r="AM423" s="273">
        <v>0.5052893518518519</v>
      </c>
      <c r="AN423" s="273">
        <v>4130</v>
      </c>
      <c r="AO423" s="273">
        <v>1600</v>
      </c>
      <c r="AP423" s="273">
        <v>-0.002</v>
      </c>
      <c r="AQ423" s="273">
        <v>-0.001</v>
      </c>
      <c r="AR423" s="273">
        <v>1600</v>
      </c>
      <c r="AS423" s="273">
        <v>0.017</v>
      </c>
      <c r="AT423" s="273">
        <v>-0.014</v>
      </c>
    </row>
    <row r="424" spans="38:46" ht="12.75">
      <c r="AL424" s="273">
        <v>38578</v>
      </c>
      <c r="AM424" s="273">
        <v>0.5122337962962963</v>
      </c>
      <c r="AN424" s="273">
        <v>4140</v>
      </c>
      <c r="AO424" s="273">
        <v>1600</v>
      </c>
      <c r="AP424" s="273">
        <v>0</v>
      </c>
      <c r="AQ424" s="273">
        <v>0</v>
      </c>
      <c r="AR424" s="273">
        <v>1600</v>
      </c>
      <c r="AS424" s="273">
        <v>0.005</v>
      </c>
      <c r="AT424" s="273">
        <v>0.017</v>
      </c>
    </row>
    <row r="425" spans="38:46" ht="12.75">
      <c r="AL425" s="273">
        <v>38578</v>
      </c>
      <c r="AM425" s="273">
        <v>0.5191782407407407</v>
      </c>
      <c r="AN425" s="273">
        <v>4150</v>
      </c>
      <c r="AO425" s="273">
        <v>1600</v>
      </c>
      <c r="AP425" s="273">
        <v>-0.001</v>
      </c>
      <c r="AQ425" s="273">
        <v>-0.001</v>
      </c>
      <c r="AR425" s="273">
        <v>1600</v>
      </c>
      <c r="AS425" s="273">
        <v>-0.023</v>
      </c>
      <c r="AT425" s="273">
        <v>-0.02</v>
      </c>
    </row>
    <row r="426" spans="38:46" ht="12.75">
      <c r="AL426" s="273">
        <v>38578</v>
      </c>
      <c r="AM426" s="273">
        <v>0.5261226851851851</v>
      </c>
      <c r="AN426" s="273">
        <v>4160</v>
      </c>
      <c r="AO426" s="273">
        <v>1600</v>
      </c>
      <c r="AP426" s="273">
        <v>-0.003</v>
      </c>
      <c r="AQ426" s="273">
        <v>-0.001</v>
      </c>
      <c r="AR426" s="273">
        <v>1600</v>
      </c>
      <c r="AS426" s="273">
        <v>0.018</v>
      </c>
      <c r="AT426" s="273">
        <v>-0.002</v>
      </c>
    </row>
    <row r="427" spans="38:46" ht="12.75">
      <c r="AL427" s="273">
        <v>38578</v>
      </c>
      <c r="AM427" s="273">
        <v>0.5330671296296297</v>
      </c>
      <c r="AN427" s="273">
        <v>4170</v>
      </c>
      <c r="AO427" s="273">
        <v>1600</v>
      </c>
      <c r="AP427" s="273">
        <v>-0.002</v>
      </c>
      <c r="AQ427" s="273">
        <v>-0.001</v>
      </c>
      <c r="AR427" s="273">
        <v>1600</v>
      </c>
      <c r="AS427" s="273">
        <v>0.004</v>
      </c>
      <c r="AT427" s="273">
        <v>0.003</v>
      </c>
    </row>
    <row r="428" spans="38:46" ht="12.75">
      <c r="AL428" s="273">
        <v>38578</v>
      </c>
      <c r="AM428" s="273">
        <v>0.5400115740740741</v>
      </c>
      <c r="AN428" s="273">
        <v>4180</v>
      </c>
      <c r="AO428" s="273">
        <v>1600</v>
      </c>
      <c r="AP428" s="273">
        <v>-0.001</v>
      </c>
      <c r="AQ428" s="273">
        <v>-0.003</v>
      </c>
      <c r="AR428" s="273">
        <v>1600</v>
      </c>
      <c r="AS428" s="273">
        <v>0.009</v>
      </c>
      <c r="AT428" s="273">
        <v>0.024</v>
      </c>
    </row>
    <row r="429" spans="38:46" ht="12.75">
      <c r="AL429" s="273">
        <v>38578</v>
      </c>
      <c r="AM429" s="273">
        <v>0.5469560185185185</v>
      </c>
      <c r="AN429" s="273">
        <v>4190</v>
      </c>
      <c r="AO429" s="273">
        <v>1600</v>
      </c>
      <c r="AP429" s="273">
        <v>-0.001</v>
      </c>
      <c r="AQ429" s="273">
        <v>-0.003</v>
      </c>
      <c r="AR429" s="273">
        <v>1600</v>
      </c>
      <c r="AS429" s="273">
        <v>-0.004</v>
      </c>
      <c r="AT429" s="273">
        <v>-0.021</v>
      </c>
    </row>
    <row r="430" spans="38:46" ht="12.75">
      <c r="AL430" s="273">
        <v>38578</v>
      </c>
      <c r="AM430" s="273">
        <v>0.553900462962963</v>
      </c>
      <c r="AN430" s="273">
        <v>4200</v>
      </c>
      <c r="AO430" s="273">
        <v>1600</v>
      </c>
      <c r="AP430" s="273">
        <v>-0.003</v>
      </c>
      <c r="AQ430" s="273">
        <v>-0.002</v>
      </c>
      <c r="AR430" s="273">
        <v>1600</v>
      </c>
      <c r="AS430" s="273">
        <v>-0.016</v>
      </c>
      <c r="AT430" s="273">
        <v>0.008</v>
      </c>
    </row>
    <row r="431" spans="38:46" ht="12.75">
      <c r="AL431" s="273">
        <v>38578</v>
      </c>
      <c r="AM431" s="273">
        <v>0.5608449074074074</v>
      </c>
      <c r="AN431" s="273">
        <v>4210</v>
      </c>
      <c r="AO431" s="273">
        <v>1600</v>
      </c>
      <c r="AP431" s="273">
        <v>0</v>
      </c>
      <c r="AQ431" s="273">
        <v>-0.004</v>
      </c>
      <c r="AR431" s="273">
        <v>1600</v>
      </c>
      <c r="AS431" s="273">
        <v>-0.011</v>
      </c>
      <c r="AT431" s="273">
        <v>-0.005</v>
      </c>
    </row>
    <row r="432" spans="38:46" ht="12.75">
      <c r="AL432" s="273">
        <v>38578</v>
      </c>
      <c r="AM432" s="273">
        <v>0.5678009259259259</v>
      </c>
      <c r="AN432" s="273">
        <v>4220</v>
      </c>
      <c r="AO432" s="273">
        <v>1600</v>
      </c>
      <c r="AP432" s="273">
        <v>-0.003</v>
      </c>
      <c r="AQ432" s="273">
        <v>-0.003</v>
      </c>
      <c r="AR432" s="273">
        <v>1600</v>
      </c>
      <c r="AS432" s="273">
        <v>0.004</v>
      </c>
      <c r="AT432" s="273">
        <v>-0.01</v>
      </c>
    </row>
    <row r="433" spans="38:46" ht="12.75">
      <c r="AL433" s="273">
        <v>38578</v>
      </c>
      <c r="AM433" s="273">
        <v>0.5747453703703703</v>
      </c>
      <c r="AN433" s="273">
        <v>4230</v>
      </c>
      <c r="AO433" s="273">
        <v>1600</v>
      </c>
      <c r="AP433" s="273">
        <v>-0.001</v>
      </c>
      <c r="AQ433" s="273">
        <v>0</v>
      </c>
      <c r="AR433" s="273">
        <v>1600</v>
      </c>
      <c r="AS433" s="273">
        <v>0</v>
      </c>
      <c r="AT433" s="273">
        <v>-0.01</v>
      </c>
    </row>
    <row r="434" spans="38:46" ht="12.75">
      <c r="AL434" s="273">
        <v>38578</v>
      </c>
      <c r="AM434" s="273">
        <v>0.5816898148148147</v>
      </c>
      <c r="AN434" s="273">
        <v>4240</v>
      </c>
      <c r="AO434" s="273">
        <v>1600</v>
      </c>
      <c r="AP434" s="273">
        <v>-0.004</v>
      </c>
      <c r="AQ434" s="273">
        <v>-0.002</v>
      </c>
      <c r="AR434" s="273">
        <v>1600</v>
      </c>
      <c r="AS434" s="273">
        <v>0.004</v>
      </c>
      <c r="AT434" s="273">
        <v>-0.015</v>
      </c>
    </row>
    <row r="435" spans="38:46" ht="12.75">
      <c r="AL435" s="273">
        <v>38578</v>
      </c>
      <c r="AM435" s="273">
        <v>0.5886342592592593</v>
      </c>
      <c r="AN435" s="273">
        <v>4250</v>
      </c>
      <c r="AO435" s="273">
        <v>1600</v>
      </c>
      <c r="AP435" s="273">
        <v>-0.002</v>
      </c>
      <c r="AQ435" s="273">
        <v>-0.004</v>
      </c>
      <c r="AR435" s="273">
        <v>1600</v>
      </c>
      <c r="AS435" s="273">
        <v>0.001</v>
      </c>
      <c r="AT435" s="273">
        <v>0.008</v>
      </c>
    </row>
    <row r="436" spans="38:46" ht="12.75">
      <c r="AL436" s="273">
        <v>38578</v>
      </c>
      <c r="AM436" s="273">
        <v>0.5955787037037037</v>
      </c>
      <c r="AN436" s="273">
        <v>4260</v>
      </c>
      <c r="AO436" s="273">
        <v>1600</v>
      </c>
      <c r="AP436" s="273">
        <v>-0.003</v>
      </c>
      <c r="AQ436" s="273">
        <v>-0.001</v>
      </c>
      <c r="AR436" s="273">
        <v>1600</v>
      </c>
      <c r="AS436" s="273">
        <v>-0.001</v>
      </c>
      <c r="AT436" s="273">
        <v>-0.001</v>
      </c>
    </row>
    <row r="437" spans="38:46" ht="12.75">
      <c r="AL437" s="273">
        <v>38578</v>
      </c>
      <c r="AM437" s="273">
        <v>0.6025231481481481</v>
      </c>
      <c r="AN437" s="273">
        <v>4270</v>
      </c>
      <c r="AO437" s="273">
        <v>1600</v>
      </c>
      <c r="AP437" s="273">
        <v>-0.001</v>
      </c>
      <c r="AQ437" s="273">
        <v>-0.003</v>
      </c>
      <c r="AR437" s="273">
        <v>1600</v>
      </c>
      <c r="AS437" s="273">
        <v>0.009</v>
      </c>
      <c r="AT437" s="273">
        <v>0.006</v>
      </c>
    </row>
    <row r="438" spans="38:46" ht="12.75">
      <c r="AL438" s="273">
        <v>38578</v>
      </c>
      <c r="AM438" s="273">
        <v>0.6094675925925926</v>
      </c>
      <c r="AN438" s="273">
        <v>4280</v>
      </c>
      <c r="AO438" s="273">
        <v>1600</v>
      </c>
      <c r="AP438" s="273">
        <v>-0.002</v>
      </c>
      <c r="AQ438" s="273">
        <v>-0.004</v>
      </c>
      <c r="AR438" s="273">
        <v>1600</v>
      </c>
      <c r="AS438" s="273">
        <v>-0.003</v>
      </c>
      <c r="AT438" s="273">
        <v>-0.007</v>
      </c>
    </row>
    <row r="439" spans="38:46" ht="12.75">
      <c r="AL439" s="273">
        <v>38578</v>
      </c>
      <c r="AM439" s="273">
        <v>0.6164120370370371</v>
      </c>
      <c r="AN439" s="273">
        <v>4290</v>
      </c>
      <c r="AO439" s="273">
        <v>1600</v>
      </c>
      <c r="AP439" s="273">
        <v>0</v>
      </c>
      <c r="AQ439" s="273">
        <v>-0.004</v>
      </c>
      <c r="AR439" s="273">
        <v>1600</v>
      </c>
      <c r="AS439" s="273">
        <v>0.007</v>
      </c>
      <c r="AT439" s="273">
        <v>0.024</v>
      </c>
    </row>
    <row r="440" spans="38:46" ht="12.75">
      <c r="AL440" s="273">
        <v>38578</v>
      </c>
      <c r="AM440" s="273">
        <v>0.6233564814814815</v>
      </c>
      <c r="AN440" s="273">
        <v>4300</v>
      </c>
      <c r="AO440" s="273">
        <v>1600</v>
      </c>
      <c r="AP440" s="273">
        <v>0</v>
      </c>
      <c r="AQ440" s="273">
        <v>-0.002</v>
      </c>
      <c r="AR440" s="273">
        <v>1600</v>
      </c>
      <c r="AS440" s="273">
        <v>0.008</v>
      </c>
      <c r="AT440" s="273">
        <v>-0.02</v>
      </c>
    </row>
    <row r="441" spans="38:46" ht="12.75">
      <c r="AL441" s="273">
        <v>38578</v>
      </c>
      <c r="AM441" s="273">
        <v>0.6303009259259259</v>
      </c>
      <c r="AN441" s="273">
        <v>4310</v>
      </c>
      <c r="AO441" s="273">
        <v>1600</v>
      </c>
      <c r="AP441" s="273">
        <v>-0.003</v>
      </c>
      <c r="AQ441" s="273">
        <v>-0.002</v>
      </c>
      <c r="AR441" s="273">
        <v>1600</v>
      </c>
      <c r="AS441" s="273">
        <v>0.007</v>
      </c>
      <c r="AT441" s="273">
        <v>-0.004</v>
      </c>
    </row>
    <row r="442" spans="38:46" ht="12.75">
      <c r="AL442" s="273">
        <v>38578</v>
      </c>
      <c r="AM442" s="273">
        <v>0.6372453703703703</v>
      </c>
      <c r="AN442" s="273">
        <v>4320</v>
      </c>
      <c r="AO442" s="273">
        <v>1600</v>
      </c>
      <c r="AP442" s="273">
        <v>-0.002</v>
      </c>
      <c r="AQ442" s="273">
        <v>0</v>
      </c>
      <c r="AR442" s="273">
        <v>1600</v>
      </c>
      <c r="AS442" s="273">
        <v>-0.006</v>
      </c>
      <c r="AT442" s="273">
        <v>0.002</v>
      </c>
    </row>
    <row r="443" spans="38:46" ht="12.75">
      <c r="AL443" s="273">
        <v>38578</v>
      </c>
      <c r="AM443" s="273">
        <v>0.6441898148148147</v>
      </c>
      <c r="AN443" s="273">
        <v>4330</v>
      </c>
      <c r="AO443" s="273">
        <v>1600</v>
      </c>
      <c r="AP443" s="273">
        <v>-0.003</v>
      </c>
      <c r="AQ443" s="273">
        <v>-0.001</v>
      </c>
      <c r="AR443" s="273">
        <v>1600</v>
      </c>
      <c r="AS443" s="273">
        <v>0.002</v>
      </c>
      <c r="AT443" s="273">
        <v>0.009</v>
      </c>
    </row>
    <row r="444" spans="38:46" ht="12.75">
      <c r="AL444" s="273">
        <v>38578</v>
      </c>
      <c r="AM444" s="273">
        <v>0.6511342592592593</v>
      </c>
      <c r="AN444" s="273">
        <v>4340</v>
      </c>
      <c r="AO444" s="273">
        <v>1600</v>
      </c>
      <c r="AP444" s="273">
        <v>-0.002</v>
      </c>
      <c r="AQ444" s="273">
        <v>-0.001</v>
      </c>
      <c r="AR444" s="273">
        <v>1600</v>
      </c>
      <c r="AS444" s="273">
        <v>0.001</v>
      </c>
      <c r="AT444" s="273">
        <v>0.004</v>
      </c>
    </row>
    <row r="445" spans="38:46" ht="12.75">
      <c r="AL445" s="273">
        <v>38578</v>
      </c>
      <c r="AM445" s="273">
        <v>0.6580787037037037</v>
      </c>
      <c r="AN445" s="273">
        <v>4350</v>
      </c>
      <c r="AO445" s="273">
        <v>1600</v>
      </c>
      <c r="AP445" s="273">
        <v>0</v>
      </c>
      <c r="AQ445" s="273">
        <v>-0.002</v>
      </c>
      <c r="AR445" s="273">
        <v>1600</v>
      </c>
      <c r="AS445" s="273">
        <v>-0.008</v>
      </c>
      <c r="AT445" s="273">
        <v>-0.004</v>
      </c>
    </row>
    <row r="446" spans="38:46" ht="12.75">
      <c r="AL446" s="273">
        <v>38578</v>
      </c>
      <c r="AM446" s="273">
        <v>0.6650231481481481</v>
      </c>
      <c r="AN446" s="273">
        <v>4360</v>
      </c>
      <c r="AO446" s="273">
        <v>1600</v>
      </c>
      <c r="AP446" s="273">
        <v>-0.001</v>
      </c>
      <c r="AQ446" s="273">
        <v>-0.003</v>
      </c>
      <c r="AR446" s="273">
        <v>1600</v>
      </c>
      <c r="AS446" s="273">
        <v>0.006</v>
      </c>
      <c r="AT446" s="273">
        <v>-0.001</v>
      </c>
    </row>
    <row r="447" spans="38:46" ht="12.75">
      <c r="AL447" s="273">
        <v>38578</v>
      </c>
      <c r="AM447" s="273">
        <v>0.6719675925925926</v>
      </c>
      <c r="AN447" s="273">
        <v>4370</v>
      </c>
      <c r="AO447" s="273">
        <v>1600</v>
      </c>
      <c r="AP447" s="273">
        <v>-0.001</v>
      </c>
      <c r="AQ447" s="273">
        <v>-0.003</v>
      </c>
      <c r="AR447" s="273">
        <v>1600</v>
      </c>
      <c r="AS447" s="273">
        <v>-0.002</v>
      </c>
      <c r="AT447" s="273">
        <v>-0.002</v>
      </c>
    </row>
    <row r="448" spans="38:46" ht="12.75">
      <c r="AL448" s="273">
        <v>38578</v>
      </c>
      <c r="AM448" s="273">
        <v>0.6789120370370371</v>
      </c>
      <c r="AN448" s="273">
        <v>4380</v>
      </c>
      <c r="AO448" s="273">
        <v>1600</v>
      </c>
      <c r="AP448" s="273">
        <v>-0.002</v>
      </c>
      <c r="AQ448" s="273">
        <v>-0.001</v>
      </c>
      <c r="AR448" s="273">
        <v>1600</v>
      </c>
      <c r="AS448" s="273">
        <v>-0.008</v>
      </c>
      <c r="AT448" s="273">
        <v>-0.001</v>
      </c>
    </row>
    <row r="449" spans="38:46" ht="12.75">
      <c r="AL449" s="273">
        <v>38578</v>
      </c>
      <c r="AM449" s="273">
        <v>0.6858564814814815</v>
      </c>
      <c r="AN449" s="273">
        <v>4390</v>
      </c>
      <c r="AO449" s="273">
        <v>1600</v>
      </c>
      <c r="AP449" s="273">
        <v>-0.002</v>
      </c>
      <c r="AQ449" s="273">
        <v>-0.003</v>
      </c>
      <c r="AR449" s="273">
        <v>1600</v>
      </c>
      <c r="AS449" s="273">
        <v>-0.004</v>
      </c>
      <c r="AT449" s="273">
        <v>-0.012</v>
      </c>
    </row>
    <row r="450" spans="38:46" ht="12.75">
      <c r="AL450" s="273">
        <v>38578</v>
      </c>
      <c r="AM450" s="273">
        <v>0.6928009259259259</v>
      </c>
      <c r="AN450" s="273">
        <v>4400</v>
      </c>
      <c r="AO450" s="273">
        <v>1600</v>
      </c>
      <c r="AP450" s="273">
        <v>-0.002</v>
      </c>
      <c r="AQ450" s="273">
        <v>-0.001</v>
      </c>
      <c r="AR450" s="273">
        <v>1600</v>
      </c>
      <c r="AS450" s="273">
        <v>0</v>
      </c>
      <c r="AT450" s="273">
        <v>0.009</v>
      </c>
    </row>
    <row r="451" spans="38:46" ht="12.75">
      <c r="AL451" s="273">
        <v>38578</v>
      </c>
      <c r="AM451" s="273">
        <v>0.6997453703703704</v>
      </c>
      <c r="AN451" s="273">
        <v>4410</v>
      </c>
      <c r="AO451" s="273">
        <v>1600</v>
      </c>
      <c r="AP451" s="273">
        <v>-0.002</v>
      </c>
      <c r="AQ451" s="273">
        <v>-0.002</v>
      </c>
      <c r="AR451" s="273">
        <v>1600</v>
      </c>
      <c r="AS451" s="273">
        <v>0.009</v>
      </c>
      <c r="AT451" s="273">
        <v>-0.001</v>
      </c>
    </row>
    <row r="452" spans="38:46" ht="12.75">
      <c r="AL452" s="273">
        <v>38578</v>
      </c>
      <c r="AM452" s="273">
        <v>0.7066898148148147</v>
      </c>
      <c r="AN452" s="273">
        <v>4420</v>
      </c>
      <c r="AO452" s="273">
        <v>1600</v>
      </c>
      <c r="AP452" s="273">
        <v>-0.002</v>
      </c>
      <c r="AQ452" s="273">
        <v>-0.003</v>
      </c>
      <c r="AR452" s="273">
        <v>1600</v>
      </c>
      <c r="AS452" s="273">
        <v>0.007</v>
      </c>
      <c r="AT452" s="273">
        <v>-0.01</v>
      </c>
    </row>
    <row r="453" spans="38:46" ht="12.75">
      <c r="AL453" s="273">
        <v>38578</v>
      </c>
      <c r="AM453" s="273">
        <v>0.7136342592592593</v>
      </c>
      <c r="AN453" s="273">
        <v>4430</v>
      </c>
      <c r="AO453" s="273">
        <v>1600</v>
      </c>
      <c r="AP453" s="273">
        <v>-0.002</v>
      </c>
      <c r="AQ453" s="273">
        <v>-0.001</v>
      </c>
      <c r="AR453" s="273">
        <v>1600</v>
      </c>
      <c r="AS453" s="273">
        <v>-0.012</v>
      </c>
      <c r="AT453" s="273">
        <v>0.016</v>
      </c>
    </row>
    <row r="454" spans="38:46" ht="12.75">
      <c r="AL454" s="273">
        <v>38578</v>
      </c>
      <c r="AM454" s="273">
        <v>0.7205787037037038</v>
      </c>
      <c r="AN454" s="273">
        <v>4440</v>
      </c>
      <c r="AO454" s="273">
        <v>1600</v>
      </c>
      <c r="AP454" s="273">
        <v>-0.001</v>
      </c>
      <c r="AQ454" s="273">
        <v>-0.002</v>
      </c>
      <c r="AR454" s="273">
        <v>1600</v>
      </c>
      <c r="AS454" s="273">
        <v>-0.013</v>
      </c>
      <c r="AT454" s="273">
        <v>0.017</v>
      </c>
    </row>
    <row r="455" spans="38:46" ht="12.75">
      <c r="AL455" s="273">
        <v>38578</v>
      </c>
      <c r="AM455" s="273">
        <v>0.7275231481481481</v>
      </c>
      <c r="AN455" s="273">
        <v>4450</v>
      </c>
      <c r="AO455" s="273">
        <v>1600</v>
      </c>
      <c r="AP455" s="273">
        <v>-0.002</v>
      </c>
      <c r="AQ455" s="273">
        <v>-0.001</v>
      </c>
      <c r="AR455" s="273">
        <v>1600</v>
      </c>
      <c r="AS455" s="273">
        <v>-0.016</v>
      </c>
      <c r="AT455" s="273">
        <v>0</v>
      </c>
    </row>
    <row r="456" spans="38:46" ht="12.75">
      <c r="AL456" s="273">
        <v>38578</v>
      </c>
      <c r="AM456" s="273">
        <v>0.7344675925925926</v>
      </c>
      <c r="AN456" s="273">
        <v>4460</v>
      </c>
      <c r="AO456" s="273">
        <v>1600</v>
      </c>
      <c r="AP456" s="273">
        <v>-0.003</v>
      </c>
      <c r="AQ456" s="273">
        <v>-0.002</v>
      </c>
      <c r="AR456" s="273">
        <v>1600</v>
      </c>
      <c r="AS456" s="273">
        <v>0.027</v>
      </c>
      <c r="AT456" s="273">
        <v>0.014</v>
      </c>
    </row>
    <row r="457" spans="38:46" ht="12.75">
      <c r="AL457" s="273">
        <v>38578</v>
      </c>
      <c r="AM457" s="273">
        <v>0.7414120370370371</v>
      </c>
      <c r="AN457" s="273">
        <v>4470</v>
      </c>
      <c r="AO457" s="273">
        <v>1600</v>
      </c>
      <c r="AP457" s="273">
        <v>-0.003</v>
      </c>
      <c r="AQ457" s="273">
        <v>-0.003</v>
      </c>
      <c r="AR457" s="273">
        <v>1600</v>
      </c>
      <c r="AS457" s="273">
        <v>0.004</v>
      </c>
      <c r="AT457" s="273">
        <v>-0.002</v>
      </c>
    </row>
    <row r="458" spans="38:46" ht="12.75">
      <c r="AL458" s="273">
        <v>38578</v>
      </c>
      <c r="AM458" s="273">
        <v>0.7483680555555555</v>
      </c>
      <c r="AN458" s="273">
        <v>4480</v>
      </c>
      <c r="AO458" s="273">
        <v>1600</v>
      </c>
      <c r="AP458" s="273">
        <v>-0.001</v>
      </c>
      <c r="AQ458" s="273">
        <v>-0.002</v>
      </c>
      <c r="AR458" s="273">
        <v>1600</v>
      </c>
      <c r="AS458" s="273">
        <v>0.004</v>
      </c>
      <c r="AT458" s="273">
        <v>0.006</v>
      </c>
    </row>
    <row r="459" spans="38:46" ht="12.75">
      <c r="AL459" s="273">
        <v>38578</v>
      </c>
      <c r="AM459" s="273">
        <v>0.7553125</v>
      </c>
      <c r="AN459" s="273">
        <v>4490</v>
      </c>
      <c r="AO459" s="273">
        <v>1600</v>
      </c>
      <c r="AP459" s="273">
        <v>-0.002</v>
      </c>
      <c r="AQ459" s="273">
        <v>-0.002</v>
      </c>
      <c r="AR459" s="273">
        <v>1600</v>
      </c>
      <c r="AS459" s="273">
        <v>0.002</v>
      </c>
      <c r="AT459" s="273">
        <v>0.004</v>
      </c>
    </row>
    <row r="460" spans="38:46" ht="12.75">
      <c r="AL460" s="273">
        <v>38578</v>
      </c>
      <c r="AM460" s="273">
        <v>0.7622569444444444</v>
      </c>
      <c r="AN460" s="273">
        <v>4500</v>
      </c>
      <c r="AO460" s="273">
        <v>1600</v>
      </c>
      <c r="AP460" s="273">
        <v>-0.003</v>
      </c>
      <c r="AQ460" s="273">
        <v>-0.002</v>
      </c>
      <c r="AR460" s="273">
        <v>1600</v>
      </c>
      <c r="AS460" s="273">
        <v>0.006</v>
      </c>
      <c r="AT460" s="273">
        <v>-0.018</v>
      </c>
    </row>
    <row r="461" spans="38:46" ht="12.75">
      <c r="AL461" s="273">
        <v>38578</v>
      </c>
      <c r="AM461" s="273">
        <v>0.7692013888888889</v>
      </c>
      <c r="AN461" s="273">
        <v>4510</v>
      </c>
      <c r="AO461" s="273">
        <v>1600</v>
      </c>
      <c r="AP461" s="273">
        <v>-0.002</v>
      </c>
      <c r="AQ461" s="273">
        <v>-0.003</v>
      </c>
      <c r="AR461" s="273">
        <v>1600</v>
      </c>
      <c r="AS461" s="273">
        <v>-0.007</v>
      </c>
      <c r="AT461" s="273">
        <v>-0.023</v>
      </c>
    </row>
    <row r="462" spans="38:46" ht="12.75">
      <c r="AL462" s="273">
        <v>38578</v>
      </c>
      <c r="AM462" s="273">
        <v>0.7761458333333334</v>
      </c>
      <c r="AN462" s="273">
        <v>4520</v>
      </c>
      <c r="AO462" s="273">
        <v>1600</v>
      </c>
      <c r="AP462" s="273">
        <v>-0.003</v>
      </c>
      <c r="AQ462" s="273">
        <v>-0.002</v>
      </c>
      <c r="AR462" s="273">
        <v>1600</v>
      </c>
      <c r="AS462" s="273">
        <v>-0.013</v>
      </c>
      <c r="AT462" s="273">
        <v>0.002</v>
      </c>
    </row>
    <row r="463" spans="38:46" ht="12.75">
      <c r="AL463" s="273">
        <v>38578</v>
      </c>
      <c r="AM463" s="273">
        <v>0.7830902777777777</v>
      </c>
      <c r="AN463" s="273">
        <v>4530</v>
      </c>
      <c r="AO463" s="273">
        <v>1600</v>
      </c>
      <c r="AP463" s="273">
        <v>-0.004</v>
      </c>
      <c r="AQ463" s="273">
        <v>-0.003</v>
      </c>
      <c r="AR463" s="273">
        <v>1600</v>
      </c>
      <c r="AS463" s="273">
        <v>0.018</v>
      </c>
      <c r="AT463" s="273">
        <v>-0.012</v>
      </c>
    </row>
    <row r="464" spans="38:46" ht="12.75">
      <c r="AL464" s="273">
        <v>38578</v>
      </c>
      <c r="AM464" s="273">
        <v>0.7900347222222223</v>
      </c>
      <c r="AN464" s="273">
        <v>4540</v>
      </c>
      <c r="AO464" s="273">
        <v>1600</v>
      </c>
      <c r="AP464" s="273">
        <v>-0.002</v>
      </c>
      <c r="AQ464" s="273">
        <v>-0.002</v>
      </c>
      <c r="AR464" s="273">
        <v>1600</v>
      </c>
      <c r="AS464" s="273">
        <v>0</v>
      </c>
      <c r="AT464" s="273">
        <v>-0.005</v>
      </c>
    </row>
    <row r="465" spans="38:46" ht="12.75">
      <c r="AL465" s="273">
        <v>38578</v>
      </c>
      <c r="AM465" s="273">
        <v>0.7969791666666667</v>
      </c>
      <c r="AN465" s="273">
        <v>4550</v>
      </c>
      <c r="AO465" s="273">
        <v>1700</v>
      </c>
      <c r="AP465" s="273">
        <v>-0.006</v>
      </c>
      <c r="AQ465" s="273">
        <v>-0.005</v>
      </c>
      <c r="AR465" s="273">
        <v>1700</v>
      </c>
      <c r="AS465" s="273">
        <v>-0.016</v>
      </c>
      <c r="AT465" s="273">
        <v>0.014</v>
      </c>
    </row>
    <row r="466" spans="38:46" ht="12.75">
      <c r="AL466" s="273">
        <v>38578</v>
      </c>
      <c r="AM466" s="273">
        <v>0.8039236111111111</v>
      </c>
      <c r="AN466" s="273">
        <v>4560</v>
      </c>
      <c r="AO466" s="273">
        <v>1700</v>
      </c>
      <c r="AP466" s="273">
        <v>-0.004</v>
      </c>
      <c r="AQ466" s="273">
        <v>-0.004</v>
      </c>
      <c r="AR466" s="273">
        <v>1700</v>
      </c>
      <c r="AS466" s="273">
        <v>0</v>
      </c>
      <c r="AT466" s="273">
        <v>-0.007</v>
      </c>
    </row>
    <row r="467" spans="38:46" ht="12.75">
      <c r="AL467" s="273">
        <v>38578</v>
      </c>
      <c r="AM467" s="273">
        <v>0.8108680555555555</v>
      </c>
      <c r="AN467" s="273">
        <v>4570</v>
      </c>
      <c r="AO467" s="273">
        <v>1700</v>
      </c>
      <c r="AP467" s="273">
        <v>-0.003</v>
      </c>
      <c r="AQ467" s="273">
        <v>-0.003</v>
      </c>
      <c r="AR467" s="273">
        <v>1700</v>
      </c>
      <c r="AS467" s="273">
        <v>-0.004</v>
      </c>
      <c r="AT467" s="273">
        <v>0.002</v>
      </c>
    </row>
    <row r="468" spans="38:46" ht="12.75">
      <c r="AL468" s="273">
        <v>38578</v>
      </c>
      <c r="AM468" s="273">
        <v>0.8178125</v>
      </c>
      <c r="AN468" s="273">
        <v>4580</v>
      </c>
      <c r="AO468" s="273">
        <v>1700</v>
      </c>
      <c r="AP468" s="273">
        <v>-0.003</v>
      </c>
      <c r="AQ468" s="273">
        <v>-0.005</v>
      </c>
      <c r="AR468" s="273">
        <v>1700</v>
      </c>
      <c r="AS468" s="273">
        <v>0.003</v>
      </c>
      <c r="AT468" s="273">
        <v>0.005</v>
      </c>
    </row>
    <row r="469" spans="38:46" ht="12.75">
      <c r="AL469" s="273">
        <v>38578</v>
      </c>
      <c r="AM469" s="273">
        <v>0.8247569444444444</v>
      </c>
      <c r="AN469" s="273">
        <v>4590</v>
      </c>
      <c r="AO469" s="273">
        <v>1700</v>
      </c>
      <c r="AP469" s="273">
        <v>-0.004</v>
      </c>
      <c r="AQ469" s="273">
        <v>-0.003</v>
      </c>
      <c r="AR469" s="273">
        <v>1700</v>
      </c>
      <c r="AS469" s="273">
        <v>0.004</v>
      </c>
      <c r="AT469" s="273">
        <v>-0.008</v>
      </c>
    </row>
    <row r="470" spans="38:46" ht="12.75">
      <c r="AL470" s="273">
        <v>38578</v>
      </c>
      <c r="AM470" s="273">
        <v>0.8317013888888889</v>
      </c>
      <c r="AN470" s="273">
        <v>4600</v>
      </c>
      <c r="AO470" s="273">
        <v>1700</v>
      </c>
      <c r="AP470" s="273">
        <v>-0.006</v>
      </c>
      <c r="AQ470" s="273">
        <v>-0.004</v>
      </c>
      <c r="AR470" s="273">
        <v>1700</v>
      </c>
      <c r="AS470" s="273">
        <v>0.004</v>
      </c>
      <c r="AT470" s="273">
        <v>-0.013</v>
      </c>
    </row>
    <row r="471" spans="38:46" ht="12.75">
      <c r="AL471" s="273">
        <v>38578</v>
      </c>
      <c r="AM471" s="273">
        <v>0.8386458333333334</v>
      </c>
      <c r="AN471" s="273">
        <v>4610</v>
      </c>
      <c r="AO471" s="273">
        <v>1700</v>
      </c>
      <c r="AP471" s="273">
        <v>-0.003</v>
      </c>
      <c r="AQ471" s="273">
        <v>-0.006</v>
      </c>
      <c r="AR471" s="273">
        <v>1700</v>
      </c>
      <c r="AS471" s="273">
        <v>0.007</v>
      </c>
      <c r="AT471" s="273">
        <v>0.003</v>
      </c>
    </row>
    <row r="472" spans="38:46" ht="12.75">
      <c r="AL472" s="273">
        <v>38578</v>
      </c>
      <c r="AM472" s="273">
        <v>0.8455902777777777</v>
      </c>
      <c r="AN472" s="273">
        <v>4620</v>
      </c>
      <c r="AO472" s="273">
        <v>1700</v>
      </c>
      <c r="AP472" s="273">
        <v>-0.006</v>
      </c>
      <c r="AQ472" s="273">
        <v>-0.005</v>
      </c>
      <c r="AR472" s="273">
        <v>1700</v>
      </c>
      <c r="AS472" s="273">
        <v>0.003</v>
      </c>
      <c r="AT472" s="273">
        <v>-0.018</v>
      </c>
    </row>
    <row r="473" spans="38:46" ht="12.75">
      <c r="AL473" s="273">
        <v>38578</v>
      </c>
      <c r="AM473" s="273">
        <v>0.8525347222222223</v>
      </c>
      <c r="AN473" s="273">
        <v>4630</v>
      </c>
      <c r="AO473" s="273">
        <v>1700</v>
      </c>
      <c r="AP473" s="273">
        <v>-0.002</v>
      </c>
      <c r="AQ473" s="273">
        <v>-0.005</v>
      </c>
      <c r="AR473" s="273">
        <v>1700</v>
      </c>
      <c r="AS473" s="273">
        <v>-0.004</v>
      </c>
      <c r="AT473" s="273">
        <v>0.015</v>
      </c>
    </row>
    <row r="474" spans="38:46" ht="12.75">
      <c r="AL474" s="273">
        <v>38578</v>
      </c>
      <c r="AM474" s="273">
        <v>0.8594791666666667</v>
      </c>
      <c r="AN474" s="273">
        <v>4640</v>
      </c>
      <c r="AO474" s="273">
        <v>1700</v>
      </c>
      <c r="AP474" s="273">
        <v>-0.002</v>
      </c>
      <c r="AQ474" s="273">
        <v>-0.002</v>
      </c>
      <c r="AR474" s="273">
        <v>1700</v>
      </c>
      <c r="AS474" s="273">
        <v>-0.021</v>
      </c>
      <c r="AT474" s="273">
        <v>0.017</v>
      </c>
    </row>
    <row r="475" spans="38:46" ht="12.75">
      <c r="AL475" s="273">
        <v>38578</v>
      </c>
      <c r="AM475" s="273">
        <v>0.8663657407407408</v>
      </c>
      <c r="AN475" s="273">
        <v>4650</v>
      </c>
      <c r="AO475" s="273">
        <v>1650</v>
      </c>
      <c r="AP475" s="273">
        <v>-0.001</v>
      </c>
      <c r="AQ475" s="273">
        <v>-0.005</v>
      </c>
      <c r="AR475" s="273">
        <v>1650</v>
      </c>
      <c r="AS475" s="273">
        <v>0.002</v>
      </c>
      <c r="AT475" s="273">
        <v>0.008</v>
      </c>
    </row>
    <row r="476" spans="38:46" ht="12.75">
      <c r="AL476" s="273">
        <v>38578</v>
      </c>
      <c r="AM476" s="273">
        <v>0.8733101851851851</v>
      </c>
      <c r="AN476" s="273">
        <v>4660</v>
      </c>
      <c r="AO476" s="273">
        <v>1650</v>
      </c>
      <c r="AP476" s="273">
        <v>-0.003</v>
      </c>
      <c r="AQ476" s="273">
        <v>-0.004</v>
      </c>
      <c r="AR476" s="273">
        <v>1650</v>
      </c>
      <c r="AS476" s="273">
        <v>-0.011</v>
      </c>
      <c r="AT476" s="273">
        <v>-0.035</v>
      </c>
    </row>
    <row r="477" spans="38:46" ht="12.75">
      <c r="AL477" s="273">
        <v>38578</v>
      </c>
      <c r="AM477" s="273">
        <v>0.8802546296296296</v>
      </c>
      <c r="AN477" s="273">
        <v>4670</v>
      </c>
      <c r="AO477" s="273">
        <v>1650</v>
      </c>
      <c r="AP477" s="273">
        <v>0.001</v>
      </c>
      <c r="AQ477" s="273">
        <v>-0.002</v>
      </c>
      <c r="AR477" s="273">
        <v>1650</v>
      </c>
      <c r="AS477" s="273">
        <v>0.002</v>
      </c>
      <c r="AT477" s="273">
        <v>-0.016</v>
      </c>
    </row>
    <row r="478" spans="38:46" ht="12.75">
      <c r="AL478" s="273">
        <v>38578</v>
      </c>
      <c r="AM478" s="273">
        <v>0.8871990740740742</v>
      </c>
      <c r="AN478" s="273">
        <v>4680</v>
      </c>
      <c r="AO478" s="273">
        <v>1650</v>
      </c>
      <c r="AP478" s="273">
        <v>-0.003</v>
      </c>
      <c r="AQ478" s="273">
        <v>-0.003</v>
      </c>
      <c r="AR478" s="273">
        <v>1650</v>
      </c>
      <c r="AS478" s="273">
        <v>-0.01</v>
      </c>
      <c r="AT478" s="273">
        <v>0.013</v>
      </c>
    </row>
    <row r="479" spans="38:46" ht="12.75">
      <c r="AL479" s="273">
        <v>38578</v>
      </c>
      <c r="AM479" s="273">
        <v>0.8941435185185185</v>
      </c>
      <c r="AN479" s="273">
        <v>4690</v>
      </c>
      <c r="AO479" s="273">
        <v>1650</v>
      </c>
      <c r="AP479" s="273">
        <v>0</v>
      </c>
      <c r="AQ479" s="273">
        <v>-0.003</v>
      </c>
      <c r="AR479" s="273">
        <v>1650</v>
      </c>
      <c r="AS479" s="273">
        <v>-0.002</v>
      </c>
      <c r="AT479" s="273">
        <v>-0.009</v>
      </c>
    </row>
    <row r="480" spans="38:46" ht="12.75">
      <c r="AL480" s="273">
        <v>38578</v>
      </c>
      <c r="AM480" s="273">
        <v>0.901087962962963</v>
      </c>
      <c r="AN480" s="273">
        <v>4700</v>
      </c>
      <c r="AO480" s="273">
        <v>1650</v>
      </c>
      <c r="AP480" s="273">
        <v>-0.005</v>
      </c>
      <c r="AQ480" s="273">
        <v>-0.001</v>
      </c>
      <c r="AR480" s="273">
        <v>1650</v>
      </c>
      <c r="AS480" s="273">
        <v>0.005</v>
      </c>
      <c r="AT480" s="273">
        <v>-0.005</v>
      </c>
    </row>
    <row r="481" spans="38:46" ht="12.75">
      <c r="AL481" s="273">
        <v>38578</v>
      </c>
      <c r="AM481" s="273">
        <v>0.9080324074074074</v>
      </c>
      <c r="AN481" s="273">
        <v>4710</v>
      </c>
      <c r="AO481" s="273">
        <v>1650</v>
      </c>
      <c r="AP481" s="273">
        <v>-0.002</v>
      </c>
      <c r="AQ481" s="273">
        <v>-0.002</v>
      </c>
      <c r="AR481" s="273">
        <v>1650</v>
      </c>
      <c r="AS481" s="273">
        <v>0.003</v>
      </c>
      <c r="AT481" s="273">
        <v>0.006</v>
      </c>
    </row>
    <row r="482" spans="38:46" ht="12.75">
      <c r="AL482" s="273">
        <v>38578</v>
      </c>
      <c r="AM482" s="273">
        <v>0.9149768518518518</v>
      </c>
      <c r="AN482" s="273">
        <v>4720</v>
      </c>
      <c r="AO482" s="273">
        <v>1650</v>
      </c>
      <c r="AP482" s="273">
        <v>-0.003</v>
      </c>
      <c r="AQ482" s="273">
        <v>-0.003</v>
      </c>
      <c r="AR482" s="273">
        <v>1650</v>
      </c>
      <c r="AS482" s="273">
        <v>-0.008</v>
      </c>
      <c r="AT482" s="273">
        <v>0.007</v>
      </c>
    </row>
    <row r="483" spans="38:46" ht="12.75">
      <c r="AL483" s="273">
        <v>38578</v>
      </c>
      <c r="AM483" s="273">
        <v>0.9219212962962963</v>
      </c>
      <c r="AN483" s="273">
        <v>4730</v>
      </c>
      <c r="AO483" s="273">
        <v>1650</v>
      </c>
      <c r="AP483" s="273">
        <v>-0.003</v>
      </c>
      <c r="AQ483" s="273">
        <v>-0.001</v>
      </c>
      <c r="AR483" s="273">
        <v>1650</v>
      </c>
      <c r="AS483" s="273">
        <v>0.01</v>
      </c>
      <c r="AT483" s="273">
        <v>0.008</v>
      </c>
    </row>
    <row r="484" spans="38:46" ht="12.75">
      <c r="AL484" s="273">
        <v>38578</v>
      </c>
      <c r="AM484" s="273">
        <v>0.9288657407407408</v>
      </c>
      <c r="AN484" s="273">
        <v>4740</v>
      </c>
      <c r="AO484" s="273">
        <v>1650</v>
      </c>
      <c r="AP484" s="273">
        <v>-0.001</v>
      </c>
      <c r="AQ484" s="273">
        <v>-0.001</v>
      </c>
      <c r="AR484" s="273">
        <v>1650</v>
      </c>
      <c r="AS484" s="273">
        <v>-0.018</v>
      </c>
      <c r="AT484" s="273">
        <v>0.003</v>
      </c>
    </row>
    <row r="485" spans="38:46" ht="12.75">
      <c r="AL485" s="273">
        <v>38578</v>
      </c>
      <c r="AM485" s="273">
        <v>0.9358101851851851</v>
      </c>
      <c r="AN485" s="273">
        <v>4750</v>
      </c>
      <c r="AO485" s="273">
        <v>1650</v>
      </c>
      <c r="AP485" s="273">
        <v>-0.002</v>
      </c>
      <c r="AQ485" s="273">
        <v>-0.004</v>
      </c>
      <c r="AR485" s="273">
        <v>1650</v>
      </c>
      <c r="AS485" s="273">
        <v>-0.016</v>
      </c>
      <c r="AT485" s="273">
        <v>-0.008</v>
      </c>
    </row>
    <row r="486" spans="38:46" ht="12.75">
      <c r="AL486" s="273">
        <v>38578</v>
      </c>
      <c r="AM486" s="273">
        <v>0.9427546296296296</v>
      </c>
      <c r="AN486" s="273">
        <v>4760</v>
      </c>
      <c r="AO486" s="273">
        <v>1650</v>
      </c>
      <c r="AP486" s="273">
        <v>-0.002</v>
      </c>
      <c r="AQ486" s="273">
        <v>-0.003</v>
      </c>
      <c r="AR486" s="273">
        <v>1650</v>
      </c>
      <c r="AS486" s="273">
        <v>0</v>
      </c>
      <c r="AT486" s="273">
        <v>0.012</v>
      </c>
    </row>
    <row r="487" spans="38:46" ht="12.75">
      <c r="AL487" s="273">
        <v>38578</v>
      </c>
      <c r="AM487" s="273">
        <v>0.9496990740740742</v>
      </c>
      <c r="AN487" s="273">
        <v>4770</v>
      </c>
      <c r="AO487" s="273">
        <v>1650</v>
      </c>
      <c r="AP487" s="273">
        <v>-0.004</v>
      </c>
      <c r="AQ487" s="273">
        <v>-0.002</v>
      </c>
      <c r="AR487" s="273">
        <v>1650</v>
      </c>
      <c r="AS487" s="273">
        <v>-0.002</v>
      </c>
      <c r="AT487" s="273">
        <v>0.013</v>
      </c>
    </row>
    <row r="488" spans="38:46" ht="12.75">
      <c r="AL488" s="273">
        <v>38578</v>
      </c>
      <c r="AM488" s="273">
        <v>0.9566435185185185</v>
      </c>
      <c r="AN488" s="273">
        <v>4780</v>
      </c>
      <c r="AO488" s="273">
        <v>1650</v>
      </c>
      <c r="AP488" s="273">
        <v>-0.002</v>
      </c>
      <c r="AQ488" s="273">
        <v>-0.004</v>
      </c>
      <c r="AR488" s="273">
        <v>1650</v>
      </c>
      <c r="AS488" s="273">
        <v>-0.015</v>
      </c>
      <c r="AT488" s="273">
        <v>0.002</v>
      </c>
    </row>
    <row r="489" spans="38:46" ht="12.75">
      <c r="AL489" s="273">
        <v>38578</v>
      </c>
      <c r="AM489" s="273">
        <v>0.963587962962963</v>
      </c>
      <c r="AN489" s="273">
        <v>4790</v>
      </c>
      <c r="AO489" s="273">
        <v>1650</v>
      </c>
      <c r="AP489" s="273">
        <v>-0.003</v>
      </c>
      <c r="AQ489" s="273">
        <v>-0.001</v>
      </c>
      <c r="AR489" s="273">
        <v>1650</v>
      </c>
      <c r="AS489" s="273">
        <v>0.04</v>
      </c>
      <c r="AT489" s="273">
        <v>0.001</v>
      </c>
    </row>
    <row r="490" spans="38:46" ht="12.75">
      <c r="AL490" s="273">
        <v>38578</v>
      </c>
      <c r="AM490" s="273">
        <v>0.9705324074074074</v>
      </c>
      <c r="AN490" s="273">
        <v>4800</v>
      </c>
      <c r="AO490" s="273">
        <v>1650</v>
      </c>
      <c r="AP490" s="273">
        <v>-0.001</v>
      </c>
      <c r="AQ490" s="273">
        <v>-0.004</v>
      </c>
      <c r="AR490" s="273">
        <v>1650</v>
      </c>
      <c r="AS490" s="273">
        <v>0.004</v>
      </c>
      <c r="AT490" s="273">
        <v>0</v>
      </c>
    </row>
    <row r="491" spans="38:46" ht="12.75">
      <c r="AL491" s="273">
        <v>38578</v>
      </c>
      <c r="AM491" s="273">
        <v>0.9774884259259259</v>
      </c>
      <c r="AN491" s="273">
        <v>4810</v>
      </c>
      <c r="AO491" s="273">
        <v>1650</v>
      </c>
      <c r="AP491" s="273">
        <v>-0.001</v>
      </c>
      <c r="AQ491" s="273">
        <v>-0.004</v>
      </c>
      <c r="AR491" s="273">
        <v>1650</v>
      </c>
      <c r="AS491" s="273">
        <v>-0.013</v>
      </c>
      <c r="AT491" s="273">
        <v>-0.004</v>
      </c>
    </row>
    <row r="492" spans="38:46" ht="12.75">
      <c r="AL492" s="273">
        <v>38578</v>
      </c>
      <c r="AM492" s="273">
        <v>0.9844212962962963</v>
      </c>
      <c r="AN492" s="273">
        <v>4820</v>
      </c>
      <c r="AO492" s="273">
        <v>1650</v>
      </c>
      <c r="AP492" s="273">
        <v>-0.001</v>
      </c>
      <c r="AQ492" s="273">
        <v>-0.004</v>
      </c>
      <c r="AR492" s="273">
        <v>1650</v>
      </c>
      <c r="AS492" s="273">
        <v>0.013</v>
      </c>
      <c r="AT492" s="273">
        <v>-0.004</v>
      </c>
    </row>
    <row r="493" spans="38:46" ht="12.75">
      <c r="AL493" s="273">
        <v>38578</v>
      </c>
      <c r="AM493" s="273">
        <v>0.9913773148148147</v>
      </c>
      <c r="AN493" s="273">
        <v>4830</v>
      </c>
      <c r="AO493" s="273">
        <v>1650</v>
      </c>
      <c r="AP493" s="273">
        <v>-0.003</v>
      </c>
      <c r="AQ493" s="273">
        <v>-0.001</v>
      </c>
      <c r="AR493" s="273">
        <v>1650</v>
      </c>
      <c r="AS493" s="273">
        <v>0.005</v>
      </c>
      <c r="AT493" s="273">
        <v>0.013</v>
      </c>
    </row>
    <row r="494" spans="38:46" ht="12.75">
      <c r="AL494" s="273">
        <v>38578</v>
      </c>
      <c r="AM494" s="273">
        <v>0.9983217592592593</v>
      </c>
      <c r="AN494" s="273">
        <v>4840</v>
      </c>
      <c r="AO494" s="273">
        <v>1650</v>
      </c>
      <c r="AP494" s="273">
        <v>-0.002</v>
      </c>
      <c r="AQ494" s="273">
        <v>-0.001</v>
      </c>
      <c r="AR494" s="273">
        <v>1650</v>
      </c>
      <c r="AS494" s="273">
        <v>-0.012</v>
      </c>
      <c r="AT494" s="273">
        <v>-0.001</v>
      </c>
    </row>
    <row r="495" spans="38:46" ht="12.75">
      <c r="AL495" s="273">
        <v>38579</v>
      </c>
      <c r="AM495" s="273">
        <v>0.0052662037037037035</v>
      </c>
      <c r="AN495" s="273">
        <v>4850</v>
      </c>
      <c r="AO495" s="273">
        <v>1650</v>
      </c>
      <c r="AP495" s="273">
        <v>-0.001</v>
      </c>
      <c r="AQ495" s="273">
        <v>-0.003</v>
      </c>
      <c r="AR495" s="273">
        <v>1650</v>
      </c>
      <c r="AS495" s="273">
        <v>0.005</v>
      </c>
      <c r="AT495" s="273">
        <v>0.008</v>
      </c>
    </row>
    <row r="496" spans="38:46" ht="12.75">
      <c r="AL496" s="273">
        <v>38579</v>
      </c>
      <c r="AM496" s="273">
        <v>0.012210648148148146</v>
      </c>
      <c r="AN496" s="273">
        <v>4860</v>
      </c>
      <c r="AO496" s="273">
        <v>1650</v>
      </c>
      <c r="AP496" s="273">
        <v>-0.002</v>
      </c>
      <c r="AQ496" s="273">
        <v>-0.004</v>
      </c>
      <c r="AR496" s="273">
        <v>1650</v>
      </c>
      <c r="AS496" s="273">
        <v>-0.015</v>
      </c>
      <c r="AT496" s="273">
        <v>-0.006</v>
      </c>
    </row>
    <row r="497" spans="38:46" ht="12.75">
      <c r="AL497" s="273">
        <v>38579</v>
      </c>
      <c r="AM497" s="273">
        <v>0.01915509259259259</v>
      </c>
      <c r="AN497" s="273">
        <v>4870</v>
      </c>
      <c r="AO497" s="273">
        <v>1650</v>
      </c>
      <c r="AP497" s="273">
        <v>-0.003</v>
      </c>
      <c r="AQ497" s="273">
        <v>-0.001</v>
      </c>
      <c r="AR497" s="273">
        <v>1650</v>
      </c>
      <c r="AS497" s="273">
        <v>-0.032</v>
      </c>
      <c r="AT497" s="273">
        <v>-0.027</v>
      </c>
    </row>
    <row r="498" spans="38:46" ht="12.75">
      <c r="AL498" s="273">
        <v>38579</v>
      </c>
      <c r="AM498" s="273">
        <v>0.026099537037037036</v>
      </c>
      <c r="AN498" s="273">
        <v>4880</v>
      </c>
      <c r="AO498" s="273">
        <v>1650</v>
      </c>
      <c r="AP498" s="273">
        <v>-0.001</v>
      </c>
      <c r="AQ498" s="273">
        <v>-0.002</v>
      </c>
      <c r="AR498" s="273">
        <v>1650</v>
      </c>
      <c r="AS498" s="273">
        <v>0.004</v>
      </c>
      <c r="AT498" s="273">
        <v>-0.028</v>
      </c>
    </row>
    <row r="499" spans="38:46" ht="12.75">
      <c r="AL499" s="273">
        <v>38579</v>
      </c>
      <c r="AM499" s="273">
        <v>0.03304398148148149</v>
      </c>
      <c r="AN499" s="273">
        <v>4890</v>
      </c>
      <c r="AO499" s="273">
        <v>1650</v>
      </c>
      <c r="AP499" s="273">
        <v>-0.001</v>
      </c>
      <c r="AQ499" s="273">
        <v>-0.004</v>
      </c>
      <c r="AR499" s="273">
        <v>1650</v>
      </c>
      <c r="AS499" s="273">
        <v>0.019</v>
      </c>
      <c r="AT499" s="273">
        <v>-0.01</v>
      </c>
    </row>
    <row r="500" spans="38:46" ht="12.75">
      <c r="AL500" s="273">
        <v>38579</v>
      </c>
      <c r="AM500" s="273">
        <v>0.03998842592592593</v>
      </c>
      <c r="AN500" s="273">
        <v>4900</v>
      </c>
      <c r="AO500" s="273">
        <v>1650</v>
      </c>
      <c r="AP500" s="273">
        <v>-0.004</v>
      </c>
      <c r="AQ500" s="273">
        <v>-0.001</v>
      </c>
      <c r="AR500" s="273">
        <v>1650</v>
      </c>
      <c r="AS500" s="273">
        <v>0.003</v>
      </c>
      <c r="AT500" s="273">
        <v>0.002</v>
      </c>
    </row>
    <row r="501" spans="38:46" ht="12.75">
      <c r="AL501" s="273">
        <v>38579</v>
      </c>
      <c r="AM501" s="273">
        <v>0.04693287037037037</v>
      </c>
      <c r="AN501" s="273">
        <v>4910</v>
      </c>
      <c r="AO501" s="273">
        <v>1650</v>
      </c>
      <c r="AP501" s="273">
        <v>-0.002</v>
      </c>
      <c r="AQ501" s="273">
        <v>-0.002</v>
      </c>
      <c r="AR501" s="273">
        <v>1650</v>
      </c>
      <c r="AS501" s="273">
        <v>-0.002</v>
      </c>
      <c r="AT501" s="273">
        <v>0.003</v>
      </c>
    </row>
    <row r="502" spans="38:46" ht="12.75">
      <c r="AL502" s="273">
        <v>38579</v>
      </c>
      <c r="AM502" s="273">
        <v>0.053877314814814815</v>
      </c>
      <c r="AN502" s="273">
        <v>4920</v>
      </c>
      <c r="AO502" s="273">
        <v>1650</v>
      </c>
      <c r="AP502" s="273">
        <v>-0.006</v>
      </c>
      <c r="AQ502" s="273">
        <v>-0.003</v>
      </c>
      <c r="AR502" s="273">
        <v>1650</v>
      </c>
      <c r="AS502" s="273">
        <v>-0.007</v>
      </c>
      <c r="AT502" s="273">
        <v>-0.021</v>
      </c>
    </row>
    <row r="503" spans="38:46" ht="12.75">
      <c r="AL503" s="273">
        <v>38579</v>
      </c>
      <c r="AM503" s="273">
        <v>0.060821759259259256</v>
      </c>
      <c r="AN503" s="273">
        <v>4930</v>
      </c>
      <c r="AO503" s="273">
        <v>1650</v>
      </c>
      <c r="AP503" s="273">
        <v>-0.001</v>
      </c>
      <c r="AQ503" s="273">
        <v>-0.002</v>
      </c>
      <c r="AR503" s="273">
        <v>1650</v>
      </c>
      <c r="AS503" s="273">
        <v>0.026</v>
      </c>
      <c r="AT503" s="273">
        <v>-0.01</v>
      </c>
    </row>
    <row r="504" spans="38:46" ht="12.75">
      <c r="AL504" s="273">
        <v>38579</v>
      </c>
      <c r="AM504" s="273">
        <v>0.0677662037037037</v>
      </c>
      <c r="AN504" s="273">
        <v>4940</v>
      </c>
      <c r="AO504" s="273">
        <v>1650</v>
      </c>
      <c r="AP504" s="273">
        <v>-0.003</v>
      </c>
      <c r="AQ504" s="273">
        <v>-0.004</v>
      </c>
      <c r="AR504" s="273">
        <v>1650</v>
      </c>
      <c r="AS504" s="273">
        <v>-0.028</v>
      </c>
      <c r="AT504" s="273">
        <v>-0.035</v>
      </c>
    </row>
    <row r="505" spans="38:46" ht="12.75">
      <c r="AL505" s="273">
        <v>38579</v>
      </c>
      <c r="AM505" s="273">
        <v>0.07471064814814815</v>
      </c>
      <c r="AN505" s="273">
        <v>4950</v>
      </c>
      <c r="AO505" s="273">
        <v>1650</v>
      </c>
      <c r="AP505" s="273">
        <v>-0.004</v>
      </c>
      <c r="AQ505" s="273">
        <v>-0.002</v>
      </c>
      <c r="AR505" s="273">
        <v>1650</v>
      </c>
      <c r="AS505" s="273">
        <v>-0.013</v>
      </c>
      <c r="AT505" s="273">
        <v>-0.009</v>
      </c>
    </row>
    <row r="506" spans="38:46" ht="12.75">
      <c r="AL506" s="273">
        <v>38579</v>
      </c>
      <c r="AM506" s="273">
        <v>0.08165509259259258</v>
      </c>
      <c r="AN506" s="273">
        <v>4960</v>
      </c>
      <c r="AO506" s="273">
        <v>1650</v>
      </c>
      <c r="AP506" s="273">
        <v>-0.003</v>
      </c>
      <c r="AQ506" s="273">
        <v>-0.004</v>
      </c>
      <c r="AR506" s="273">
        <v>1650</v>
      </c>
      <c r="AS506" s="273">
        <v>-0.011</v>
      </c>
      <c r="AT506" s="273">
        <v>0.002</v>
      </c>
    </row>
    <row r="507" spans="38:46" ht="12.75">
      <c r="AL507" s="273">
        <v>38579</v>
      </c>
      <c r="AM507" s="273">
        <v>0.08859953703703705</v>
      </c>
      <c r="AN507" s="273">
        <v>4970</v>
      </c>
      <c r="AO507" s="273">
        <v>1650</v>
      </c>
      <c r="AP507" s="273">
        <v>-0.003</v>
      </c>
      <c r="AQ507" s="273">
        <v>-0.003</v>
      </c>
      <c r="AR507" s="273">
        <v>1650</v>
      </c>
      <c r="AS507" s="273">
        <v>0.023</v>
      </c>
      <c r="AT507" s="273">
        <v>-0.011</v>
      </c>
    </row>
    <row r="508" spans="38:46" ht="12.75">
      <c r="AL508" s="273">
        <v>38579</v>
      </c>
      <c r="AM508" s="273">
        <v>0.09554398148148148</v>
      </c>
      <c r="AN508" s="273">
        <v>4980</v>
      </c>
      <c r="AO508" s="273">
        <v>1650</v>
      </c>
      <c r="AP508" s="273">
        <v>-0.003</v>
      </c>
      <c r="AQ508" s="273">
        <v>-0.004</v>
      </c>
      <c r="AR508" s="273">
        <v>1650</v>
      </c>
      <c r="AS508" s="273">
        <v>-0.011</v>
      </c>
      <c r="AT508" s="273">
        <v>0.005</v>
      </c>
    </row>
    <row r="509" spans="38:46" ht="12.75">
      <c r="AL509" s="273">
        <v>38579</v>
      </c>
      <c r="AM509" s="273">
        <v>0.10248842592592593</v>
      </c>
      <c r="AN509" s="273">
        <v>4990</v>
      </c>
      <c r="AO509" s="273">
        <v>1650</v>
      </c>
      <c r="AP509" s="273">
        <v>-0.002</v>
      </c>
      <c r="AQ509" s="273">
        <v>-0.001</v>
      </c>
      <c r="AR509" s="273">
        <v>1650</v>
      </c>
      <c r="AS509" s="273">
        <v>-0.009</v>
      </c>
      <c r="AT509" s="273">
        <v>0.001</v>
      </c>
    </row>
    <row r="510" spans="38:46" ht="12.75">
      <c r="AL510" s="273">
        <v>38579</v>
      </c>
      <c r="AM510" s="273">
        <v>0.10943287037037037</v>
      </c>
      <c r="AN510" s="273">
        <v>5000</v>
      </c>
      <c r="AO510" s="273">
        <v>1650</v>
      </c>
      <c r="AP510" s="273">
        <v>-0.004</v>
      </c>
      <c r="AQ510" s="273">
        <v>-0.004</v>
      </c>
      <c r="AR510" s="273">
        <v>1650</v>
      </c>
      <c r="AS510" s="273">
        <v>-0.004</v>
      </c>
      <c r="AT510" s="273">
        <v>0</v>
      </c>
    </row>
    <row r="511" spans="38:46" ht="12.75">
      <c r="AL511" s="273">
        <v>38579</v>
      </c>
      <c r="AM511" s="273">
        <v>0.11637731481481482</v>
      </c>
      <c r="AN511" s="273">
        <v>5010</v>
      </c>
      <c r="AO511" s="273">
        <v>1650</v>
      </c>
      <c r="AP511" s="273">
        <v>-0.005</v>
      </c>
      <c r="AQ511" s="273">
        <v>-0.002</v>
      </c>
      <c r="AR511" s="273">
        <v>1650</v>
      </c>
      <c r="AS511" s="273">
        <v>0.016</v>
      </c>
      <c r="AT511" s="273">
        <v>0.01</v>
      </c>
    </row>
    <row r="512" spans="38:46" ht="12.75">
      <c r="AL512" s="273">
        <v>38579</v>
      </c>
      <c r="AM512" s="273">
        <v>0.12332175925925926</v>
      </c>
      <c r="AN512" s="273">
        <v>5020</v>
      </c>
      <c r="AO512" s="273">
        <v>1650</v>
      </c>
      <c r="AP512" s="273">
        <v>-0.004</v>
      </c>
      <c r="AQ512" s="273">
        <v>-0.001</v>
      </c>
      <c r="AR512" s="273">
        <v>1650</v>
      </c>
      <c r="AS512" s="273">
        <v>-0.041</v>
      </c>
      <c r="AT512" s="273">
        <v>-0.008</v>
      </c>
    </row>
    <row r="513" spans="38:46" ht="12.75">
      <c r="AL513" s="273">
        <v>38579</v>
      </c>
      <c r="AM513" s="273">
        <v>0.1302662037037037</v>
      </c>
      <c r="AN513" s="273">
        <v>5030</v>
      </c>
      <c r="AO513" s="273">
        <v>1650</v>
      </c>
      <c r="AP513" s="273">
        <v>-0.005</v>
      </c>
      <c r="AQ513" s="273">
        <v>-0.002</v>
      </c>
      <c r="AR513" s="273">
        <v>1650</v>
      </c>
      <c r="AS513" s="273">
        <v>-0.013</v>
      </c>
      <c r="AT513" s="273">
        <v>0.01</v>
      </c>
    </row>
    <row r="514" spans="38:46" ht="12.75">
      <c r="AL514" s="273">
        <v>38579</v>
      </c>
      <c r="AM514" s="273">
        <v>0.13721064814814815</v>
      </c>
      <c r="AN514" s="273">
        <v>5040</v>
      </c>
      <c r="AO514" s="273">
        <v>1650</v>
      </c>
      <c r="AP514" s="273">
        <v>-0.003</v>
      </c>
      <c r="AQ514" s="273">
        <v>-0.003</v>
      </c>
      <c r="AR514" s="273">
        <v>1650</v>
      </c>
      <c r="AS514" s="273">
        <v>0.016</v>
      </c>
      <c r="AT514" s="273">
        <v>-0.026</v>
      </c>
    </row>
    <row r="515" spans="38:46" ht="12.75">
      <c r="AL515" s="273">
        <v>38579</v>
      </c>
      <c r="AM515" s="273">
        <v>0.14416666666666667</v>
      </c>
      <c r="AN515" s="273">
        <v>5050</v>
      </c>
      <c r="AO515" s="273">
        <v>1650</v>
      </c>
      <c r="AP515" s="273">
        <v>-0.001</v>
      </c>
      <c r="AQ515" s="273">
        <v>-0.004</v>
      </c>
      <c r="AR515" s="273">
        <v>1650</v>
      </c>
      <c r="AS515" s="273">
        <v>-0.015</v>
      </c>
      <c r="AT515" s="273">
        <v>-0.007</v>
      </c>
    </row>
    <row r="516" spans="38:46" ht="12.75">
      <c r="AL516" s="273">
        <v>38579</v>
      </c>
      <c r="AM516" s="273">
        <v>0.15109953703703705</v>
      </c>
      <c r="AN516" s="273">
        <v>5060</v>
      </c>
      <c r="AO516" s="273">
        <v>1650</v>
      </c>
      <c r="AP516" s="273">
        <v>-0.001</v>
      </c>
      <c r="AQ516" s="273">
        <v>-0.003</v>
      </c>
      <c r="AR516" s="273">
        <v>1650</v>
      </c>
      <c r="AS516" s="273">
        <v>-0.002</v>
      </c>
      <c r="AT516" s="273">
        <v>0</v>
      </c>
    </row>
    <row r="517" spans="38:46" ht="12.75">
      <c r="AL517" s="273">
        <v>38579</v>
      </c>
      <c r="AM517" s="273">
        <v>0.15805555555555556</v>
      </c>
      <c r="AN517" s="273">
        <v>5070</v>
      </c>
      <c r="AO517" s="273">
        <v>1650</v>
      </c>
      <c r="AP517" s="273">
        <v>-0.002</v>
      </c>
      <c r="AQ517" s="273">
        <v>-0.003</v>
      </c>
      <c r="AR517" s="273">
        <v>1650</v>
      </c>
      <c r="AS517" s="273">
        <v>0.006</v>
      </c>
      <c r="AT517" s="273">
        <v>0.004</v>
      </c>
    </row>
    <row r="518" spans="38:46" ht="12.75">
      <c r="AL518" s="273">
        <v>38579</v>
      </c>
      <c r="AM518" s="273">
        <v>0.165</v>
      </c>
      <c r="AN518" s="273">
        <v>5080</v>
      </c>
      <c r="AO518" s="273">
        <v>1650</v>
      </c>
      <c r="AP518" s="273">
        <v>-0.002</v>
      </c>
      <c r="AQ518" s="273">
        <v>-0.001</v>
      </c>
      <c r="AR518" s="273">
        <v>1650</v>
      </c>
      <c r="AS518" s="273">
        <v>0.003</v>
      </c>
      <c r="AT518" s="273">
        <v>-0.022</v>
      </c>
    </row>
    <row r="519" spans="38:46" ht="12.75">
      <c r="AL519" s="273">
        <v>38579</v>
      </c>
      <c r="AM519" s="273">
        <v>0.17194444444444446</v>
      </c>
      <c r="AN519" s="273">
        <v>5090</v>
      </c>
      <c r="AO519" s="273">
        <v>1650</v>
      </c>
      <c r="AP519" s="273">
        <v>-0.003</v>
      </c>
      <c r="AQ519" s="273">
        <v>-0.003</v>
      </c>
      <c r="AR519" s="273">
        <v>1650</v>
      </c>
      <c r="AS519" s="273">
        <v>0.006</v>
      </c>
      <c r="AT519" s="273">
        <v>0.007</v>
      </c>
    </row>
    <row r="520" spans="38:46" ht="12.75">
      <c r="AL520" s="273">
        <v>38579</v>
      </c>
      <c r="AM520" s="273">
        <v>0.17888888888888888</v>
      </c>
      <c r="AN520" s="273">
        <v>5100</v>
      </c>
      <c r="AO520" s="273">
        <v>1650</v>
      </c>
      <c r="AP520" s="273">
        <v>-0.004</v>
      </c>
      <c r="AQ520" s="273">
        <v>0</v>
      </c>
      <c r="AR520" s="273">
        <v>1650</v>
      </c>
      <c r="AS520" s="273">
        <v>0.006</v>
      </c>
      <c r="AT520" s="273">
        <v>-0.017</v>
      </c>
    </row>
    <row r="521" spans="38:46" ht="12.75">
      <c r="AL521" s="273">
        <v>38579</v>
      </c>
      <c r="AM521" s="273">
        <v>0.18583333333333332</v>
      </c>
      <c r="AN521" s="273">
        <v>5110</v>
      </c>
      <c r="AO521" s="273">
        <v>1650</v>
      </c>
      <c r="AP521" s="273">
        <v>-0.003</v>
      </c>
      <c r="AQ521" s="273">
        <v>-0.002</v>
      </c>
      <c r="AR521" s="273">
        <v>1650</v>
      </c>
      <c r="AS521" s="273">
        <v>0.021</v>
      </c>
      <c r="AT521" s="273">
        <v>0.001</v>
      </c>
    </row>
    <row r="522" spans="38:46" ht="12.75">
      <c r="AL522" s="273">
        <v>38579</v>
      </c>
      <c r="AM522" s="273">
        <v>0.1927777777777778</v>
      </c>
      <c r="AN522" s="273">
        <v>5120</v>
      </c>
      <c r="AO522" s="273">
        <v>1650</v>
      </c>
      <c r="AP522" s="273">
        <v>-0.003</v>
      </c>
      <c r="AQ522" s="273">
        <v>-0.002</v>
      </c>
      <c r="AR522" s="273">
        <v>1650</v>
      </c>
      <c r="AS522" s="273">
        <v>-0.018</v>
      </c>
      <c r="AT522" s="273">
        <v>-0.014</v>
      </c>
    </row>
    <row r="523" spans="38:46" ht="12.75">
      <c r="AL523" s="273">
        <v>38579</v>
      </c>
      <c r="AM523" s="273">
        <v>0.19972222222222222</v>
      </c>
      <c r="AN523" s="273">
        <v>5130</v>
      </c>
      <c r="AO523" s="273">
        <v>1650</v>
      </c>
      <c r="AP523" s="273">
        <v>-0.002</v>
      </c>
      <c r="AQ523" s="273">
        <v>-0.002</v>
      </c>
      <c r="AR523" s="273">
        <v>1650</v>
      </c>
      <c r="AS523" s="273">
        <v>0.008</v>
      </c>
      <c r="AT523" s="273">
        <v>-0.003</v>
      </c>
    </row>
    <row r="524" spans="38:46" ht="12.75">
      <c r="AL524" s="273">
        <v>38579</v>
      </c>
      <c r="AM524" s="273">
        <v>0.20666666666666667</v>
      </c>
      <c r="AN524" s="273">
        <v>5140</v>
      </c>
      <c r="AO524" s="273">
        <v>1650</v>
      </c>
      <c r="AP524" s="273">
        <v>-0.002</v>
      </c>
      <c r="AQ524" s="273">
        <v>-0.004</v>
      </c>
      <c r="AR524" s="273">
        <v>1650</v>
      </c>
      <c r="AS524" s="273">
        <v>-0.027</v>
      </c>
      <c r="AT524" s="273">
        <v>-0.01</v>
      </c>
    </row>
    <row r="525" spans="38:46" ht="12.75">
      <c r="AL525" s="273">
        <v>38579</v>
      </c>
      <c r="AM525" s="273">
        <v>0.2136111111111111</v>
      </c>
      <c r="AN525" s="273">
        <v>5150</v>
      </c>
      <c r="AO525" s="273">
        <v>1650</v>
      </c>
      <c r="AP525" s="273">
        <v>-0.001</v>
      </c>
      <c r="AQ525" s="273">
        <v>-0.005</v>
      </c>
      <c r="AR525" s="273">
        <v>1650</v>
      </c>
      <c r="AS525" s="273">
        <v>-0.004</v>
      </c>
      <c r="AT525" s="273">
        <v>-0.003</v>
      </c>
    </row>
    <row r="526" spans="38:46" ht="12.75">
      <c r="AL526" s="273">
        <v>38579</v>
      </c>
      <c r="AM526" s="273">
        <v>0.22055555555555553</v>
      </c>
      <c r="AN526" s="273">
        <v>5160</v>
      </c>
      <c r="AO526" s="273">
        <v>1650</v>
      </c>
      <c r="AP526" s="273">
        <v>-0.002</v>
      </c>
      <c r="AQ526" s="273">
        <v>-0.002</v>
      </c>
      <c r="AR526" s="273">
        <v>1650</v>
      </c>
      <c r="AS526" s="273">
        <v>0.002</v>
      </c>
      <c r="AT526" s="273">
        <v>-0.006</v>
      </c>
    </row>
    <row r="527" spans="38:46" ht="12.75">
      <c r="AL527" s="273">
        <v>38579</v>
      </c>
      <c r="AM527" s="273">
        <v>0.2275</v>
      </c>
      <c r="AN527" s="273">
        <v>5170</v>
      </c>
      <c r="AO527" s="273">
        <v>1650</v>
      </c>
      <c r="AP527" s="273">
        <v>-0.002</v>
      </c>
      <c r="AQ527" s="273">
        <v>-0.002</v>
      </c>
      <c r="AR527" s="273">
        <v>1650</v>
      </c>
      <c r="AS527" s="273">
        <v>-0.004</v>
      </c>
      <c r="AT527" s="273">
        <v>0.004</v>
      </c>
    </row>
    <row r="528" spans="38:46" ht="12.75">
      <c r="AL528" s="273">
        <v>38579</v>
      </c>
      <c r="AM528" s="273">
        <v>0.23444444444444446</v>
      </c>
      <c r="AN528" s="273">
        <v>5180</v>
      </c>
      <c r="AO528" s="273">
        <v>1650</v>
      </c>
      <c r="AP528" s="273">
        <v>-0.005</v>
      </c>
      <c r="AQ528" s="273">
        <v>0</v>
      </c>
      <c r="AR528" s="273">
        <v>1650</v>
      </c>
      <c r="AS528" s="273">
        <v>0.01</v>
      </c>
      <c r="AT528" s="273">
        <v>0.001</v>
      </c>
    </row>
    <row r="529" spans="38:46" ht="12.75">
      <c r="AL529" s="273">
        <v>38579</v>
      </c>
      <c r="AM529" s="273">
        <v>0.24138888888888888</v>
      </c>
      <c r="AN529" s="273">
        <v>5190</v>
      </c>
      <c r="AO529" s="273">
        <v>1650</v>
      </c>
      <c r="AP529" s="273">
        <v>-0.002</v>
      </c>
      <c r="AQ529" s="273">
        <v>-0.002</v>
      </c>
      <c r="AR529" s="273">
        <v>1650</v>
      </c>
      <c r="AS529" s="273">
        <v>-0.007</v>
      </c>
      <c r="AT529" s="273">
        <v>0.016</v>
      </c>
    </row>
    <row r="530" spans="38:46" ht="12.75">
      <c r="AL530" s="273">
        <v>38579</v>
      </c>
      <c r="AM530" s="273">
        <v>0.24833333333333332</v>
      </c>
      <c r="AN530" s="273">
        <v>5200</v>
      </c>
      <c r="AO530" s="273">
        <v>1650</v>
      </c>
      <c r="AP530" s="273">
        <v>-0.004</v>
      </c>
      <c r="AQ530" s="273">
        <v>-0.003</v>
      </c>
      <c r="AR530" s="273">
        <v>1650</v>
      </c>
      <c r="AS530" s="273">
        <v>0.012</v>
      </c>
      <c r="AT530" s="273">
        <v>-0.018</v>
      </c>
    </row>
    <row r="531" spans="38:46" ht="12.75">
      <c r="AL531" s="273">
        <v>38579</v>
      </c>
      <c r="AM531" s="273">
        <v>0.25527777777777777</v>
      </c>
      <c r="AN531" s="273">
        <v>5210</v>
      </c>
      <c r="AO531" s="273">
        <v>1650</v>
      </c>
      <c r="AP531" s="273">
        <v>-0.004</v>
      </c>
      <c r="AQ531" s="273">
        <v>-0.004</v>
      </c>
      <c r="AR531" s="273">
        <v>1650</v>
      </c>
      <c r="AS531" s="273">
        <v>-0.009</v>
      </c>
      <c r="AT531" s="273">
        <v>-0.009</v>
      </c>
    </row>
    <row r="532" spans="38:46" ht="12.75">
      <c r="AL532" s="273">
        <v>38579</v>
      </c>
      <c r="AM532" s="273">
        <v>0.2622222222222222</v>
      </c>
      <c r="AN532" s="273">
        <v>5220</v>
      </c>
      <c r="AO532" s="273">
        <v>1650</v>
      </c>
      <c r="AP532" s="273">
        <v>-0.002</v>
      </c>
      <c r="AQ532" s="273">
        <v>-0.001</v>
      </c>
      <c r="AR532" s="273">
        <v>1650</v>
      </c>
      <c r="AS532" s="273">
        <v>-0.016</v>
      </c>
      <c r="AT532" s="273">
        <v>0.004</v>
      </c>
    </row>
    <row r="533" spans="38:46" ht="12.75">
      <c r="AL533" s="273">
        <v>38579</v>
      </c>
      <c r="AM533" s="273">
        <v>0.26916666666666667</v>
      </c>
      <c r="AN533" s="273">
        <v>5230</v>
      </c>
      <c r="AO533" s="273">
        <v>1650</v>
      </c>
      <c r="AP533" s="273">
        <v>-0.003</v>
      </c>
      <c r="AQ533" s="273">
        <v>-0.003</v>
      </c>
      <c r="AR533" s="273">
        <v>1650</v>
      </c>
      <c r="AS533" s="273">
        <v>-0.02</v>
      </c>
      <c r="AT533" s="273">
        <v>0.015</v>
      </c>
    </row>
    <row r="534" spans="38:46" ht="12.75">
      <c r="AL534" s="273">
        <v>38579</v>
      </c>
      <c r="AM534" s="273">
        <v>0.27611111111111114</v>
      </c>
      <c r="AN534" s="273">
        <v>5240</v>
      </c>
      <c r="AO534" s="273">
        <v>1650</v>
      </c>
      <c r="AP534" s="273">
        <v>-0.001</v>
      </c>
      <c r="AQ534" s="273">
        <v>-0.004</v>
      </c>
      <c r="AR534" s="273">
        <v>1650</v>
      </c>
      <c r="AS534" s="273">
        <v>-0.014</v>
      </c>
      <c r="AT534" s="273">
        <v>-0.007</v>
      </c>
    </row>
    <row r="535" spans="38:46" ht="12.75">
      <c r="AL535" s="273">
        <v>38579</v>
      </c>
      <c r="AM535" s="273">
        <v>0.28305555555555556</v>
      </c>
      <c r="AN535" s="273">
        <v>5250</v>
      </c>
      <c r="AO535" s="273">
        <v>1650</v>
      </c>
      <c r="AP535" s="273">
        <v>-0.003</v>
      </c>
      <c r="AQ535" s="273">
        <v>-0.003</v>
      </c>
      <c r="AR535" s="273">
        <v>1650</v>
      </c>
      <c r="AS535" s="273">
        <v>0.011</v>
      </c>
      <c r="AT535" s="273">
        <v>-0.011</v>
      </c>
    </row>
    <row r="536" spans="38:46" ht="12.75">
      <c r="AL536" s="273">
        <v>38579</v>
      </c>
      <c r="AM536" s="273">
        <v>0.29</v>
      </c>
      <c r="AN536" s="273">
        <v>5260</v>
      </c>
      <c r="AO536" s="273">
        <v>1650</v>
      </c>
      <c r="AP536" s="273">
        <v>-0.003</v>
      </c>
      <c r="AQ536" s="273">
        <v>-0.001</v>
      </c>
      <c r="AR536" s="273">
        <v>1650</v>
      </c>
      <c r="AS536" s="273">
        <v>-0.006</v>
      </c>
      <c r="AT536" s="273">
        <v>-0.003</v>
      </c>
    </row>
    <row r="537" spans="38:46" ht="12.75">
      <c r="AL537" s="273">
        <v>38579</v>
      </c>
      <c r="AM537" s="273">
        <v>0.29695601851851855</v>
      </c>
      <c r="AN537" s="273">
        <v>5270</v>
      </c>
      <c r="AO537" s="273">
        <v>1650</v>
      </c>
      <c r="AP537" s="273">
        <v>-0.003</v>
      </c>
      <c r="AQ537" s="273">
        <v>-0.005</v>
      </c>
      <c r="AR537" s="273">
        <v>1650</v>
      </c>
      <c r="AS537" s="273">
        <v>0.003</v>
      </c>
      <c r="AT537" s="273">
        <v>-0.006</v>
      </c>
    </row>
    <row r="538" spans="38:46" ht="12.75">
      <c r="AL538" s="273">
        <v>38579</v>
      </c>
      <c r="AM538" s="273">
        <v>0.30390046296296297</v>
      </c>
      <c r="AN538" s="273">
        <v>5280</v>
      </c>
      <c r="AO538" s="273">
        <v>1650</v>
      </c>
      <c r="AP538" s="273">
        <v>-0.003</v>
      </c>
      <c r="AQ538" s="273">
        <v>-0.004</v>
      </c>
      <c r="AR538" s="273">
        <v>1650</v>
      </c>
      <c r="AS538" s="273">
        <v>-0.009</v>
      </c>
      <c r="AT538" s="273">
        <v>-0.013</v>
      </c>
    </row>
    <row r="539" spans="38:46" ht="12.75">
      <c r="AL539" s="273">
        <v>38579</v>
      </c>
      <c r="AM539" s="273">
        <v>0.3108449074074074</v>
      </c>
      <c r="AN539" s="273">
        <v>5290</v>
      </c>
      <c r="AO539" s="273">
        <v>1650</v>
      </c>
      <c r="AP539" s="273">
        <v>-0.003</v>
      </c>
      <c r="AQ539" s="273">
        <v>-0.002</v>
      </c>
      <c r="AR539" s="273">
        <v>1650</v>
      </c>
      <c r="AS539" s="273">
        <v>0.007</v>
      </c>
      <c r="AT539" s="273">
        <v>-0.028</v>
      </c>
    </row>
    <row r="540" spans="38:46" ht="12.75">
      <c r="AL540" s="273">
        <v>38579</v>
      </c>
      <c r="AM540" s="273">
        <v>0.31778935185185186</v>
      </c>
      <c r="AN540" s="273">
        <v>5300</v>
      </c>
      <c r="AO540" s="273">
        <v>1650</v>
      </c>
      <c r="AP540" s="273">
        <v>-0.001</v>
      </c>
      <c r="AQ540" s="273">
        <v>-0.003</v>
      </c>
      <c r="AR540" s="273">
        <v>1650</v>
      </c>
      <c r="AS540" s="273">
        <v>0.003</v>
      </c>
      <c r="AT540" s="273">
        <v>0.015</v>
      </c>
    </row>
    <row r="541" spans="38:46" ht="12.75">
      <c r="AL541" s="273">
        <v>38579</v>
      </c>
      <c r="AM541" s="273">
        <v>0.3247337962962963</v>
      </c>
      <c r="AN541" s="273">
        <v>5310</v>
      </c>
      <c r="AO541" s="273">
        <v>1650</v>
      </c>
      <c r="AP541" s="273">
        <v>-0.004</v>
      </c>
      <c r="AQ541" s="273">
        <v>-0.002</v>
      </c>
      <c r="AR541" s="273">
        <v>1650</v>
      </c>
      <c r="AS541" s="273">
        <v>-0.013</v>
      </c>
      <c r="AT541" s="273">
        <v>-0.006</v>
      </c>
    </row>
    <row r="542" spans="38:46" ht="12.75">
      <c r="AL542" s="273">
        <v>38579</v>
      </c>
      <c r="AM542" s="273">
        <v>0.33167824074074076</v>
      </c>
      <c r="AN542" s="273">
        <v>5320</v>
      </c>
      <c r="AO542" s="273">
        <v>1650</v>
      </c>
      <c r="AP542" s="273">
        <v>-0.001</v>
      </c>
      <c r="AQ542" s="273">
        <v>-0.006</v>
      </c>
      <c r="AR542" s="273">
        <v>1650</v>
      </c>
      <c r="AS542" s="273">
        <v>-0.012</v>
      </c>
      <c r="AT542" s="273">
        <v>-0.023</v>
      </c>
    </row>
    <row r="543" spans="38:46" ht="12.75">
      <c r="AL543" s="273">
        <v>38579</v>
      </c>
      <c r="AM543" s="273">
        <v>0.3386226851851852</v>
      </c>
      <c r="AN543" s="273">
        <v>5330</v>
      </c>
      <c r="AO543" s="273">
        <v>1650</v>
      </c>
      <c r="AP543" s="273">
        <v>-0.002</v>
      </c>
      <c r="AQ543" s="273">
        <v>-0.004</v>
      </c>
      <c r="AR543" s="273">
        <v>1650</v>
      </c>
      <c r="AS543" s="273">
        <v>0.024</v>
      </c>
      <c r="AT543" s="273">
        <v>-0.014</v>
      </c>
    </row>
    <row r="544" spans="38:46" ht="12.75">
      <c r="AL544" s="273">
        <v>38579</v>
      </c>
      <c r="AM544" s="273">
        <v>0.34556712962962965</v>
      </c>
      <c r="AN544" s="273">
        <v>5340</v>
      </c>
      <c r="AO544" s="273">
        <v>1650</v>
      </c>
      <c r="AP544" s="273">
        <v>-0.004</v>
      </c>
      <c r="AQ544" s="273">
        <v>0.001</v>
      </c>
      <c r="AR544" s="273">
        <v>1650</v>
      </c>
      <c r="AS544" s="273">
        <v>0.001</v>
      </c>
      <c r="AT544" s="273">
        <v>-0.008</v>
      </c>
    </row>
    <row r="545" spans="38:46" ht="12.75">
      <c r="AL545" s="273">
        <v>38579</v>
      </c>
      <c r="AM545" s="273">
        <v>0.3525115740740741</v>
      </c>
      <c r="AN545" s="273">
        <v>5350</v>
      </c>
      <c r="AO545" s="273">
        <v>1650</v>
      </c>
      <c r="AP545" s="273">
        <v>-0.002</v>
      </c>
      <c r="AQ545" s="273">
        <v>-0.002</v>
      </c>
      <c r="AR545" s="273">
        <v>1650</v>
      </c>
      <c r="AS545" s="273">
        <v>-0.004</v>
      </c>
      <c r="AT545" s="273">
        <v>0.02</v>
      </c>
    </row>
    <row r="546" spans="38:46" ht="12.75">
      <c r="AL546" s="273">
        <v>38579</v>
      </c>
      <c r="AM546" s="273">
        <v>0.3594560185185185</v>
      </c>
      <c r="AN546" s="273">
        <v>5360</v>
      </c>
      <c r="AO546" s="273">
        <v>1650</v>
      </c>
      <c r="AP546" s="273">
        <v>-0.002</v>
      </c>
      <c r="AQ546" s="273">
        <v>-0.003</v>
      </c>
      <c r="AR546" s="273">
        <v>1650</v>
      </c>
      <c r="AS546" s="273">
        <v>0.002</v>
      </c>
      <c r="AT546" s="273">
        <v>0</v>
      </c>
    </row>
    <row r="547" spans="38:46" ht="12.75">
      <c r="AL547" s="273">
        <v>38579</v>
      </c>
      <c r="AM547" s="273">
        <v>0.36640046296296297</v>
      </c>
      <c r="AN547" s="273">
        <v>5370</v>
      </c>
      <c r="AO547" s="273">
        <v>1650</v>
      </c>
      <c r="AP547" s="273">
        <v>-0.002</v>
      </c>
      <c r="AQ547" s="273">
        <v>-0.004</v>
      </c>
      <c r="AR547" s="273">
        <v>1650</v>
      </c>
      <c r="AS547" s="273">
        <v>0.004</v>
      </c>
      <c r="AT547" s="273">
        <v>-0.007</v>
      </c>
    </row>
    <row r="548" spans="38:46" ht="12.75">
      <c r="AL548" s="273">
        <v>38579</v>
      </c>
      <c r="AM548" s="273">
        <v>0.3733449074074074</v>
      </c>
      <c r="AN548" s="273">
        <v>5380</v>
      </c>
      <c r="AO548" s="273">
        <v>1650</v>
      </c>
      <c r="AP548" s="273">
        <v>-0.004</v>
      </c>
      <c r="AQ548" s="273">
        <v>-0.002</v>
      </c>
      <c r="AR548" s="273">
        <v>1650</v>
      </c>
      <c r="AS548" s="273">
        <v>-0.005</v>
      </c>
      <c r="AT548" s="273">
        <v>-0.005</v>
      </c>
    </row>
    <row r="549" spans="38:46" ht="12.75">
      <c r="AL549" s="273">
        <v>38579</v>
      </c>
      <c r="AM549" s="273">
        <v>0.3802893518518518</v>
      </c>
      <c r="AN549" s="273">
        <v>5390</v>
      </c>
      <c r="AO549" s="273">
        <v>1650</v>
      </c>
      <c r="AP549" s="273">
        <v>-0.001</v>
      </c>
      <c r="AQ549" s="273">
        <v>-0.002</v>
      </c>
      <c r="AR549" s="273">
        <v>1650</v>
      </c>
      <c r="AS549" s="273">
        <v>0.01</v>
      </c>
      <c r="AT549" s="273">
        <v>-0.013</v>
      </c>
    </row>
    <row r="550" spans="38:46" ht="12.75">
      <c r="AL550" s="273">
        <v>38579</v>
      </c>
      <c r="AM550" s="273">
        <v>0.38723379629629634</v>
      </c>
      <c r="AN550" s="273">
        <v>5400</v>
      </c>
      <c r="AO550" s="273">
        <v>1650</v>
      </c>
      <c r="AP550" s="273">
        <v>-0.001</v>
      </c>
      <c r="AQ550" s="273">
        <v>-0.002</v>
      </c>
      <c r="AR550" s="273">
        <v>1650</v>
      </c>
      <c r="AS550" s="273">
        <v>-0.007</v>
      </c>
      <c r="AT550" s="273">
        <v>0.001</v>
      </c>
    </row>
    <row r="551" spans="38:46" ht="12.75">
      <c r="AL551" s="273">
        <v>38579</v>
      </c>
      <c r="AM551" s="273">
        <v>0.39417824074074076</v>
      </c>
      <c r="AN551" s="273">
        <v>5410</v>
      </c>
      <c r="AO551" s="273">
        <v>1650</v>
      </c>
      <c r="AP551" s="273">
        <v>-0.003</v>
      </c>
      <c r="AQ551" s="273">
        <v>-0.001</v>
      </c>
      <c r="AR551" s="273">
        <v>1650</v>
      </c>
      <c r="AS551" s="273">
        <v>0.006</v>
      </c>
      <c r="AT551" s="273">
        <v>0.015</v>
      </c>
    </row>
    <row r="552" spans="38:46" ht="12.75">
      <c r="AL552" s="273">
        <v>38579</v>
      </c>
      <c r="AM552" s="273">
        <v>0.4011226851851852</v>
      </c>
      <c r="AN552" s="273">
        <v>5420</v>
      </c>
      <c r="AO552" s="273">
        <v>1650</v>
      </c>
      <c r="AP552" s="273">
        <v>0</v>
      </c>
      <c r="AQ552" s="273">
        <v>-0.004</v>
      </c>
      <c r="AR552" s="273">
        <v>1650</v>
      </c>
      <c r="AS552" s="273">
        <v>-0.029</v>
      </c>
      <c r="AT552" s="273">
        <v>0</v>
      </c>
    </row>
    <row r="553" spans="38:46" ht="12.75">
      <c r="AL553" s="273">
        <v>38579</v>
      </c>
      <c r="AM553" s="273">
        <v>0.4081018518518518</v>
      </c>
      <c r="AN553" s="273">
        <v>5430</v>
      </c>
      <c r="AO553" s="273">
        <v>1600</v>
      </c>
      <c r="AP553" s="273">
        <v>-0.002</v>
      </c>
      <c r="AQ553" s="273">
        <v>0</v>
      </c>
      <c r="AR553" s="273">
        <v>1600</v>
      </c>
      <c r="AS553" s="273">
        <v>-0.02</v>
      </c>
      <c r="AT553" s="273">
        <v>-0.007</v>
      </c>
    </row>
    <row r="554" spans="38:46" ht="12.75">
      <c r="AL554" s="273">
        <v>38579</v>
      </c>
      <c r="AM554" s="273">
        <v>0.41504629629629625</v>
      </c>
      <c r="AN554" s="273">
        <v>5440</v>
      </c>
      <c r="AO554" s="273">
        <v>1600</v>
      </c>
      <c r="AP554" s="273">
        <v>-0.003</v>
      </c>
      <c r="AQ554" s="273">
        <v>-0.001</v>
      </c>
      <c r="AR554" s="273">
        <v>1600</v>
      </c>
      <c r="AS554" s="273">
        <v>0.001</v>
      </c>
      <c r="AT554" s="273">
        <v>-0.006</v>
      </c>
    </row>
    <row r="555" spans="38:46" ht="12.75">
      <c r="AL555" s="273">
        <v>38579</v>
      </c>
      <c r="AM555" s="273">
        <v>0.4219907407407408</v>
      </c>
      <c r="AN555" s="273">
        <v>5450</v>
      </c>
      <c r="AO555" s="273">
        <v>1600</v>
      </c>
      <c r="AP555" s="273">
        <v>-0.001</v>
      </c>
      <c r="AQ555" s="273">
        <v>-0.001</v>
      </c>
      <c r="AR555" s="273">
        <v>1600</v>
      </c>
      <c r="AS555" s="273">
        <v>-0.015</v>
      </c>
      <c r="AT555" s="273">
        <v>0.015</v>
      </c>
    </row>
    <row r="556" spans="38:46" ht="12.75">
      <c r="AL556" s="273">
        <v>38579</v>
      </c>
      <c r="AM556" s="273">
        <v>0.4289351851851852</v>
      </c>
      <c r="AN556" s="273">
        <v>5460</v>
      </c>
      <c r="AO556" s="273">
        <v>1600</v>
      </c>
      <c r="AP556" s="273">
        <v>-0.004</v>
      </c>
      <c r="AQ556" s="273">
        <v>-0.002</v>
      </c>
      <c r="AR556" s="273">
        <v>1600</v>
      </c>
      <c r="AS556" s="273">
        <v>-0.015</v>
      </c>
      <c r="AT556" s="273">
        <v>0.004</v>
      </c>
    </row>
    <row r="557" spans="38:46" ht="12.75">
      <c r="AL557" s="273">
        <v>38579</v>
      </c>
      <c r="AM557" s="273">
        <v>0.43582175925925926</v>
      </c>
      <c r="AN557" s="273">
        <v>5470</v>
      </c>
      <c r="AO557" s="273">
        <v>0</v>
      </c>
      <c r="AP557" s="273">
        <v>0.002</v>
      </c>
      <c r="AQ557" s="273">
        <v>0.001</v>
      </c>
      <c r="AR557" s="273">
        <v>0</v>
      </c>
      <c r="AS557" s="273">
        <v>-0.001</v>
      </c>
      <c r="AT557" s="273">
        <v>-0.003</v>
      </c>
    </row>
    <row r="558" spans="38:46" ht="12.75">
      <c r="AL558" s="273">
        <v>38579</v>
      </c>
      <c r="AM558" s="273">
        <v>0.4427662037037037</v>
      </c>
      <c r="AN558" s="273">
        <v>5480</v>
      </c>
      <c r="AO558" s="273">
        <v>0</v>
      </c>
      <c r="AP558" s="273">
        <v>0.001</v>
      </c>
      <c r="AQ558" s="273">
        <v>0</v>
      </c>
      <c r="AR558" s="273">
        <v>0</v>
      </c>
      <c r="AS558" s="273">
        <v>0.001</v>
      </c>
      <c r="AT558" s="273">
        <v>0.001</v>
      </c>
    </row>
    <row r="559" spans="38:46" ht="12.75">
      <c r="AL559" s="273">
        <v>38579</v>
      </c>
      <c r="AM559" s="273">
        <v>0.44971064814814815</v>
      </c>
      <c r="AN559" s="273">
        <v>5490</v>
      </c>
      <c r="AO559" s="273">
        <v>0</v>
      </c>
      <c r="AP559" s="273">
        <v>0.001</v>
      </c>
      <c r="AQ559" s="273">
        <v>0</v>
      </c>
      <c r="AR559" s="273">
        <v>0</v>
      </c>
      <c r="AS559" s="273">
        <v>0</v>
      </c>
      <c r="AT559" s="273">
        <v>0.001</v>
      </c>
    </row>
  </sheetData>
  <mergeCells count="74">
    <mergeCell ref="A5:C5"/>
    <mergeCell ref="B6:G6"/>
    <mergeCell ref="H6:M6"/>
    <mergeCell ref="B8:D8"/>
    <mergeCell ref="E8:G8"/>
    <mergeCell ref="H8:J8"/>
    <mergeCell ref="K8:M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73:O73"/>
    <mergeCell ref="B80:G80"/>
    <mergeCell ref="H80:M80"/>
    <mergeCell ref="N69:O69"/>
    <mergeCell ref="N70:O70"/>
    <mergeCell ref="N71:O71"/>
    <mergeCell ref="N72:O72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2005-11-25T09:38:34Z</dcterms:modified>
  <cp:category/>
  <cp:version/>
  <cp:contentType/>
  <cp:contentStatus/>
</cp:coreProperties>
</file>