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e" sheetId="2" r:id="rId2"/>
    <sheet name="Tabelle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<sst xmlns="http://schemas.openxmlformats.org/spreadsheetml/2006/main" count="222" uniqueCount="114">
  <si>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</si>
  <si>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</si>
  <si>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</si>
  <si>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</si>
  <si>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</si>
  <si>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</si>
  <si>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</si>
  <si>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</si>
  <si>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</si>
  <si>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</si>
  <si>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</si>
  <si>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</si>
  <si>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</si>
  <si>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</si>
  <si>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</si>
  <si>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</si>
  <si>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</si>
  <si>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</si>
  <si>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</si>
  <si>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</si>
  <si>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</si>
  <si>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</si>
  <si>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</si>
  <si>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</si>
  <si>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</si>
  <si>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</si>
  <si>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</si>
  <si>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</si>
  <si>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</si>
  <si>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</si>
  <si>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</si>
  <si>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</si>
  <si>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</si>
  <si>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</si>
  <si>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</si>
  <si>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</si>
  <si>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</si>
  <si>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</si>
  <si>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</si>
  <si>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</si>
  <si>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</si>
  <si>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</si>
  <si>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</si>
  <si>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t>Time , sec</t>
  </si>
  <si>
    <t>dP , mb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</si>
  <si>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</si>
  <si>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</si>
  <si>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</si>
  <si>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</si>
  <si>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</si>
  <si>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AL-</t>
  </si>
  <si>
    <t>BU-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</si>
  <si>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</si>
  <si>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</si>
  <si>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</si>
  <si>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</si>
  <si>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</si>
  <si>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</si>
  <si>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</si>
  <si>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</si>
  <si>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</si>
  <si>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</si>
  <si>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</si>
  <si>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</si>
  <si>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</si>
  <si>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</si>
  <si>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</si>
  <si>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</si>
  <si>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</si>
  <si>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</si>
  <si>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</si>
  <si>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</si>
  <si>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</si>
  <si>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</si>
  <si>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</si>
  <si>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</si>
  <si>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</si>
  <si>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</si>
  <si>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</si>
  <si>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</si>
  <si>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</si>
  <si>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t>FM_Hd_44</t>
  </si>
  <si>
    <t>MODULE    FM_Hd_44</t>
  </si>
  <si>
    <t>MODULE   FM_Hd_44</t>
  </si>
  <si>
    <t>A_360</t>
  </si>
  <si>
    <t>B_361</t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</si>
  <si>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</si>
  <si>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</si>
  <si>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</si>
  <si>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</si>
  <si>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</si>
  <si>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</si>
  <si>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</si>
  <si>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</si>
  <si>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</si>
  <si>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</si>
  <si>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</si>
  <si>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</si>
  <si>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</si>
  <si>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</si>
  <si>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</si>
  <si>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t>w</t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</si>
  <si>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</si>
  <si>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</si>
  <si>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</si>
  <si>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</si>
  <si>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</si>
  <si>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</si>
  <si>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</si>
  <si>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</si>
  <si>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</si>
  <si>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</si>
  <si>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</si>
  <si>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 xml:space="preserve">&gt;204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</si>
</sst>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7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vertAlign val="subscript"/>
      <sz val="8"/>
      <name val="Arial"/>
      <family val="2"/>
    </font>
    <font>
      <b/>
      <i/>
      <sz val="9"/>
      <color indexed="17"/>
      <name val="Arial"/>
      <family val="2"/>
    </font>
    <font>
      <b/>
      <sz val="8.25"/>
      <name val="Arial"/>
      <family val="2"/>
    </font>
    <font>
      <vertAlign val="subscript"/>
      <sz val="8.25"/>
      <name val="Arial"/>
      <family val="2"/>
    </font>
    <font>
      <sz val="10.5"/>
      <name val="Arial"/>
      <family val="0"/>
    </font>
    <font>
      <sz val="10.25"/>
      <name val="Arial"/>
      <family val="0"/>
    </font>
    <font>
      <sz val="7.25"/>
      <name val="Arial"/>
      <family val="2"/>
    </font>
    <font>
      <sz val="11.5"/>
      <name val="Arial"/>
      <family val="0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1"/>
      <name val="Arial"/>
      <family val="2"/>
    </font>
    <font>
      <b/>
      <sz val="8.5"/>
      <name val="Arial"/>
      <family val="2"/>
    </font>
    <font>
      <vertAlign val="subscript"/>
      <sz val="8.5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b/>
      <i/>
      <sz val="9.75"/>
      <color indexed="17"/>
      <name val="Georgia"/>
      <family val="1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sz val="9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6.25"/>
      <name val="Arial"/>
      <family val="2"/>
    </font>
    <font>
      <sz val="5"/>
      <name val="Arial"/>
      <family val="2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5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8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24" fillId="0" borderId="63" xfId="0" applyFont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165" fontId="31" fillId="2" borderId="64" xfId="0" applyNumberFormat="1" applyFont="1" applyFill="1" applyBorder="1" applyAlignment="1">
      <alignment horizontal="center"/>
    </xf>
    <xf numFmtId="165" fontId="31" fillId="2" borderId="65" xfId="0" applyNumberFormat="1" applyFont="1" applyFill="1" applyBorder="1" applyAlignment="1">
      <alignment horizontal="center"/>
    </xf>
    <xf numFmtId="165" fontId="31" fillId="2" borderId="6" xfId="0" applyNumberFormat="1" applyFont="1" applyFill="1" applyBorder="1" applyAlignment="1">
      <alignment horizontal="center"/>
    </xf>
    <xf numFmtId="165" fontId="31" fillId="2" borderId="66" xfId="0" applyNumberFormat="1" applyFont="1" applyFill="1" applyBorder="1" applyAlignment="1">
      <alignment horizontal="center"/>
    </xf>
    <xf numFmtId="165" fontId="31" fillId="2" borderId="67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65" fontId="31" fillId="2" borderId="68" xfId="0" applyNumberFormat="1" applyFont="1" applyFill="1" applyBorder="1" applyAlignment="1">
      <alignment horizontal="center"/>
    </xf>
    <xf numFmtId="165" fontId="31" fillId="2" borderId="69" xfId="0" applyNumberFormat="1" applyFont="1" applyFill="1" applyBorder="1" applyAlignment="1">
      <alignment horizontal="center"/>
    </xf>
    <xf numFmtId="165" fontId="31" fillId="2" borderId="10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65" fontId="31" fillId="2" borderId="72" xfId="0" applyNumberFormat="1" applyFont="1" applyFill="1" applyBorder="1" applyAlignment="1">
      <alignment horizontal="center"/>
    </xf>
    <xf numFmtId="165" fontId="31" fillId="2" borderId="73" xfId="0" applyNumberFormat="1" applyFont="1" applyFill="1" applyBorder="1" applyAlignment="1">
      <alignment horizontal="center"/>
    </xf>
    <xf numFmtId="165" fontId="31" fillId="2" borderId="74" xfId="0" applyNumberFormat="1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6" fillId="3" borderId="77" xfId="0" applyFont="1" applyFill="1" applyBorder="1" applyAlignment="1">
      <alignment horizontal="left"/>
    </xf>
    <xf numFmtId="0" fontId="20" fillId="2" borderId="7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79" xfId="0" applyFont="1" applyFill="1" applyBorder="1" applyAlignment="1">
      <alignment horizontal="center"/>
    </xf>
    <xf numFmtId="0" fontId="24" fillId="3" borderId="8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4" fillId="3" borderId="82" xfId="0" applyFont="1" applyFill="1" applyBorder="1" applyAlignment="1">
      <alignment horizontal="center"/>
    </xf>
    <xf numFmtId="0" fontId="36" fillId="3" borderId="8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" fontId="31" fillId="2" borderId="84" xfId="0" applyNumberFormat="1" applyFont="1" applyFill="1" applyBorder="1" applyAlignment="1">
      <alignment horizontal="center"/>
    </xf>
    <xf numFmtId="1" fontId="31" fillId="2" borderId="85" xfId="0" applyNumberFormat="1" applyFont="1" applyFill="1" applyBorder="1" applyAlignment="1">
      <alignment horizontal="center"/>
    </xf>
    <xf numFmtId="1" fontId="31" fillId="2" borderId="86" xfId="0" applyNumberFormat="1" applyFont="1" applyFill="1" applyBorder="1" applyAlignment="1">
      <alignment horizontal="center"/>
    </xf>
    <xf numFmtId="1" fontId="31" fillId="2" borderId="87" xfId="0" applyNumberFormat="1" applyFont="1" applyFill="1" applyBorder="1" applyAlignment="1">
      <alignment horizontal="center"/>
    </xf>
    <xf numFmtId="1" fontId="31" fillId="2" borderId="88" xfId="0" applyNumberFormat="1" applyFont="1" applyFill="1" applyBorder="1" applyAlignment="1">
      <alignment horizontal="center"/>
    </xf>
    <xf numFmtId="1" fontId="31" fillId="2" borderId="89" xfId="0" applyNumberFormat="1" applyFont="1" applyFill="1" applyBorder="1" applyAlignment="1">
      <alignment horizontal="center"/>
    </xf>
    <xf numFmtId="1" fontId="31" fillId="2" borderId="90" xfId="0" applyNumberFormat="1" applyFont="1" applyFill="1" applyBorder="1" applyAlignment="1">
      <alignment horizontal="center"/>
    </xf>
    <xf numFmtId="0" fontId="15" fillId="0" borderId="91" xfId="0" applyFont="1" applyBorder="1" applyAlignment="1">
      <alignment horizontal="right" vertical="center"/>
    </xf>
    <xf numFmtId="0" fontId="16" fillId="0" borderId="92" xfId="0" applyFont="1" applyBorder="1" applyAlignment="1">
      <alignment vertical="center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36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36" fillId="3" borderId="9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1" fontId="13" fillId="0" borderId="95" xfId="0" applyNumberFormat="1" applyFont="1" applyFill="1" applyBorder="1" applyAlignment="1">
      <alignment horizontal="center" vertical="center"/>
    </xf>
    <xf numFmtId="165" fontId="13" fillId="0" borderId="94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1" fontId="13" fillId="0" borderId="98" xfId="0" applyNumberFormat="1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7" fillId="0" borderId="94" xfId="0" applyFont="1" applyBorder="1" applyAlignment="1">
      <alignment horizontal="center"/>
    </xf>
    <xf numFmtId="0" fontId="13" fillId="0" borderId="94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1" fontId="1" fillId="0" borderId="102" xfId="0" applyNumberFormat="1" applyFont="1" applyFill="1" applyBorder="1" applyAlignment="1">
      <alignment horizontal="center"/>
    </xf>
    <xf numFmtId="1" fontId="31" fillId="2" borderId="106" xfId="0" applyNumberFormat="1" applyFont="1" applyFill="1" applyBorder="1" applyAlignment="1">
      <alignment horizontal="center"/>
    </xf>
    <xf numFmtId="1" fontId="31" fillId="2" borderId="107" xfId="0" applyNumberFormat="1" applyFont="1" applyFill="1" applyBorder="1" applyAlignment="1">
      <alignment horizontal="center"/>
    </xf>
    <xf numFmtId="1" fontId="31" fillId="2" borderId="108" xfId="0" applyNumberFormat="1" applyFont="1" applyFill="1" applyBorder="1" applyAlignment="1">
      <alignment horizontal="center"/>
    </xf>
    <xf numFmtId="1" fontId="31" fillId="2" borderId="109" xfId="0" applyNumberFormat="1" applyFont="1" applyFill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2" fontId="15" fillId="5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0" fontId="13" fillId="0" borderId="98" xfId="0" applyFont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165" fontId="11" fillId="0" borderId="102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11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165" fontId="11" fillId="0" borderId="111" xfId="0" applyNumberFormat="1" applyFont="1" applyBorder="1" applyAlignment="1">
      <alignment horizontal="center" vertical="center"/>
    </xf>
    <xf numFmtId="165" fontId="11" fillId="0" borderId="112" xfId="0" applyNumberFormat="1" applyFont="1" applyBorder="1" applyAlignment="1">
      <alignment horizontal="center" vertical="center"/>
    </xf>
    <xf numFmtId="165" fontId="11" fillId="0" borderId="113" xfId="0" applyNumberFormat="1" applyFont="1" applyBorder="1" applyAlignment="1">
      <alignment horizontal="center" vertical="center"/>
    </xf>
    <xf numFmtId="165" fontId="11" fillId="0" borderId="114" xfId="0" applyNumberFormat="1" applyFont="1" applyBorder="1" applyAlignment="1">
      <alignment horizontal="center" vertical="center"/>
    </xf>
    <xf numFmtId="165" fontId="11" fillId="0" borderId="115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37" fillId="0" borderId="116" xfId="0" applyFont="1" applyBorder="1" applyAlignment="1">
      <alignment horizontal="center" vertical="center"/>
    </xf>
    <xf numFmtId="0" fontId="37" fillId="0" borderId="112" xfId="0" applyFont="1" applyBorder="1" applyAlignment="1">
      <alignment horizontal="center" vertical="center"/>
    </xf>
    <xf numFmtId="0" fontId="37" fillId="0" borderId="117" xfId="0" applyFont="1" applyBorder="1" applyAlignment="1">
      <alignment horizontal="center" vertical="center"/>
    </xf>
    <xf numFmtId="0" fontId="37" fillId="0" borderId="118" xfId="0" applyFont="1" applyBorder="1" applyAlignment="1">
      <alignment horizontal="center" vertical="center"/>
    </xf>
    <xf numFmtId="0" fontId="37" fillId="0" borderId="119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1" fontId="1" fillId="0" borderId="120" xfId="0" applyNumberFormat="1" applyFont="1" applyBorder="1" applyAlignment="1">
      <alignment horizontal="center"/>
    </xf>
    <xf numFmtId="1" fontId="1" fillId="0" borderId="121" xfId="0" applyNumberFormat="1" applyFont="1" applyBorder="1" applyAlignment="1">
      <alignment horizontal="center"/>
    </xf>
    <xf numFmtId="1" fontId="1" fillId="0" borderId="122" xfId="0" applyNumberFormat="1" applyFont="1" applyBorder="1" applyAlignment="1">
      <alignment horizontal="center"/>
    </xf>
    <xf numFmtId="1" fontId="1" fillId="0" borderId="123" xfId="0" applyNumberFormat="1" applyFont="1" applyBorder="1" applyAlignment="1">
      <alignment horizontal="center"/>
    </xf>
    <xf numFmtId="1" fontId="1" fillId="0" borderId="124" xfId="0" applyNumberFormat="1" applyFont="1" applyBorder="1" applyAlignment="1">
      <alignment horizontal="center"/>
    </xf>
    <xf numFmtId="1" fontId="1" fillId="0" borderId="125" xfId="0" applyNumberFormat="1" applyFont="1" applyBorder="1" applyAlignment="1">
      <alignment horizontal="center"/>
    </xf>
    <xf numFmtId="1" fontId="1" fillId="0" borderId="126" xfId="0" applyNumberFormat="1" applyFont="1" applyBorder="1" applyAlignment="1">
      <alignment horizontal="center"/>
    </xf>
    <xf numFmtId="1" fontId="1" fillId="0" borderId="127" xfId="0" applyNumberFormat="1" applyFont="1" applyBorder="1" applyAlignment="1">
      <alignment horizontal="center"/>
    </xf>
    <xf numFmtId="1" fontId="1" fillId="0" borderId="128" xfId="0" applyNumberFormat="1" applyFont="1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1" fontId="1" fillId="0" borderId="129" xfId="0" applyNumberFormat="1" applyFont="1" applyBorder="1" applyAlignment="1">
      <alignment horizontal="center"/>
    </xf>
    <xf numFmtId="1" fontId="1" fillId="0" borderId="130" xfId="0" applyNumberFormat="1" applyFont="1" applyBorder="1" applyAlignment="1">
      <alignment horizontal="center"/>
    </xf>
    <xf numFmtId="1" fontId="1" fillId="0" borderId="131" xfId="0" applyNumberFormat="1" applyFont="1" applyBorder="1" applyAlignment="1">
      <alignment horizontal="center"/>
    </xf>
    <xf numFmtId="1" fontId="1" fillId="0" borderId="132" xfId="0" applyNumberFormat="1" applyFont="1" applyBorder="1" applyAlignment="1">
      <alignment horizontal="center"/>
    </xf>
    <xf numFmtId="1" fontId="1" fillId="0" borderId="133" xfId="0" applyNumberFormat="1" applyFont="1" applyBorder="1" applyAlignment="1">
      <alignment horizontal="center"/>
    </xf>
    <xf numFmtId="1" fontId="1" fillId="0" borderId="134" xfId="0" applyNumberFormat="1" applyFont="1" applyBorder="1" applyAlignment="1">
      <alignment horizontal="center"/>
    </xf>
    <xf numFmtId="1" fontId="1" fillId="0" borderId="135" xfId="0" applyNumberFormat="1" applyFont="1" applyBorder="1" applyAlignment="1">
      <alignment horizontal="center"/>
    </xf>
    <xf numFmtId="1" fontId="1" fillId="0" borderId="136" xfId="0" applyNumberFormat="1" applyFont="1" applyBorder="1" applyAlignment="1">
      <alignment horizontal="center"/>
    </xf>
    <xf numFmtId="1" fontId="1" fillId="0" borderId="137" xfId="0" applyNumberFormat="1" applyFont="1" applyBorder="1" applyAlignment="1">
      <alignment horizontal="center"/>
    </xf>
    <xf numFmtId="1" fontId="1" fillId="0" borderId="138" xfId="0" applyNumberFormat="1" applyFont="1" applyBorder="1" applyAlignment="1">
      <alignment horizontal="center"/>
    </xf>
    <xf numFmtId="1" fontId="1" fillId="0" borderId="139" xfId="0" applyNumberFormat="1" applyFont="1" applyFill="1" applyBorder="1" applyAlignment="1">
      <alignment horizontal="center"/>
    </xf>
    <xf numFmtId="1" fontId="1" fillId="0" borderId="140" xfId="0" applyNumberFormat="1" applyFont="1" applyFill="1" applyBorder="1" applyAlignment="1">
      <alignment horizontal="center"/>
    </xf>
    <xf numFmtId="1" fontId="1" fillId="0" borderId="141" xfId="0" applyNumberFormat="1" applyFont="1" applyFill="1" applyBorder="1" applyAlignment="1">
      <alignment horizontal="center"/>
    </xf>
    <xf numFmtId="1" fontId="1" fillId="0" borderId="142" xfId="0" applyNumberFormat="1" applyFont="1" applyFill="1" applyBorder="1" applyAlignment="1">
      <alignment horizontal="center"/>
    </xf>
    <xf numFmtId="1" fontId="1" fillId="0" borderId="143" xfId="0" applyNumberFormat="1" applyFont="1" applyFill="1" applyBorder="1" applyAlignment="1">
      <alignment horizontal="center"/>
    </xf>
    <xf numFmtId="1" fontId="1" fillId="0" borderId="104" xfId="0" applyNumberFormat="1" applyFont="1" applyBorder="1" applyAlignment="1">
      <alignment horizontal="center"/>
    </xf>
    <xf numFmtId="0" fontId="51" fillId="0" borderId="20" xfId="0" applyFont="1" applyBorder="1" applyAlignment="1">
      <alignment horizontal="center" vertical="center"/>
    </xf>
    <xf numFmtId="1" fontId="1" fillId="0" borderId="144" xfId="0" applyNumberFormat="1" applyFont="1" applyBorder="1" applyAlignment="1">
      <alignment horizontal="center"/>
    </xf>
    <xf numFmtId="1" fontId="1" fillId="0" borderId="145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146" xfId="0" applyNumberFormat="1" applyFont="1" applyBorder="1" applyAlignment="1">
      <alignment horizontal="center"/>
    </xf>
    <xf numFmtId="0" fontId="1" fillId="0" borderId="147" xfId="0" applyFont="1" applyBorder="1" applyAlignment="1">
      <alignment horizontal="center"/>
    </xf>
    <xf numFmtId="0" fontId="1" fillId="0" borderId="148" xfId="0" applyFont="1" applyBorder="1" applyAlignment="1">
      <alignment horizontal="center"/>
    </xf>
    <xf numFmtId="0" fontId="1" fillId="0" borderId="149" xfId="0" applyFont="1" applyBorder="1" applyAlignment="1">
      <alignment horizontal="center"/>
    </xf>
    <xf numFmtId="0" fontId="1" fillId="0" borderId="150" xfId="0" applyFont="1" applyBorder="1" applyAlignment="1">
      <alignment horizontal="center"/>
    </xf>
    <xf numFmtId="0" fontId="1" fillId="0" borderId="151" xfId="0" applyFont="1" applyBorder="1" applyAlignment="1">
      <alignment horizontal="center"/>
    </xf>
    <xf numFmtId="0" fontId="24" fillId="0" borderId="5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64" xfId="0" applyNumberFormat="1" applyFont="1" applyFill="1" applyBorder="1" applyAlignment="1">
      <alignment horizontal="center"/>
    </xf>
    <xf numFmtId="1" fontId="31" fillId="2" borderId="78" xfId="0" applyNumberFormat="1" applyFont="1" applyFill="1" applyBorder="1" applyAlignment="1">
      <alignment horizontal="center"/>
    </xf>
    <xf numFmtId="1" fontId="31" fillId="2" borderId="152" xfId="0" applyNumberFormat="1" applyFont="1" applyFill="1" applyBorder="1" applyAlignment="1">
      <alignment horizontal="center"/>
    </xf>
    <xf numFmtId="1" fontId="31" fillId="2" borderId="65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53" xfId="0" applyNumberFormat="1" applyFont="1" applyFill="1" applyBorder="1" applyAlignment="1">
      <alignment horizontal="center"/>
    </xf>
    <xf numFmtId="1" fontId="31" fillId="2" borderId="68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54" xfId="0" applyNumberFormat="1" applyFont="1" applyFill="1" applyBorder="1" applyAlignment="1">
      <alignment horizontal="center"/>
    </xf>
    <xf numFmtId="1" fontId="31" fillId="2" borderId="69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72" xfId="0" applyNumberFormat="1" applyFont="1" applyFill="1" applyBorder="1" applyAlignment="1">
      <alignment horizontal="center"/>
    </xf>
    <xf numFmtId="1" fontId="31" fillId="2" borderId="155" xfId="0" applyNumberFormat="1" applyFont="1" applyFill="1" applyBorder="1" applyAlignment="1">
      <alignment horizontal="center"/>
    </xf>
    <xf numFmtId="1" fontId="31" fillId="2" borderId="156" xfId="0" applyNumberFormat="1" applyFont="1" applyFill="1" applyBorder="1" applyAlignment="1">
      <alignment horizontal="center"/>
    </xf>
    <xf numFmtId="1" fontId="31" fillId="2" borderId="73" xfId="0" applyNumberFormat="1" applyFont="1" applyFill="1" applyBorder="1" applyAlignment="1">
      <alignment horizontal="center"/>
    </xf>
    <xf numFmtId="1" fontId="31" fillId="2" borderId="74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4" fillId="3" borderId="157" xfId="0" applyFont="1" applyFill="1" applyBorder="1" applyAlignment="1">
      <alignment horizontal="center"/>
    </xf>
    <xf numFmtId="0" fontId="54" fillId="3" borderId="158" xfId="0" applyFont="1" applyFill="1" applyBorder="1" applyAlignment="1">
      <alignment horizontal="center"/>
    </xf>
    <xf numFmtId="0" fontId="54" fillId="3" borderId="159" xfId="0" applyFont="1" applyFill="1" applyBorder="1" applyAlignment="1">
      <alignment horizontal="center"/>
    </xf>
    <xf numFmtId="0" fontId="56" fillId="3" borderId="22" xfId="0" applyFont="1" applyFill="1" applyBorder="1" applyAlignment="1">
      <alignment horizontal="center"/>
    </xf>
    <xf numFmtId="0" fontId="17" fillId="0" borderId="160" xfId="0" applyFont="1" applyBorder="1" applyAlignment="1">
      <alignment horizontal="center"/>
    </xf>
    <xf numFmtId="0" fontId="17" fillId="0" borderId="161" xfId="0" applyFont="1" applyBorder="1" applyAlignment="1">
      <alignment horizontal="center"/>
    </xf>
    <xf numFmtId="0" fontId="17" fillId="0" borderId="162" xfId="0" applyFont="1" applyBorder="1" applyAlignment="1">
      <alignment horizontal="center"/>
    </xf>
    <xf numFmtId="0" fontId="17" fillId="0" borderId="163" xfId="0" applyFont="1" applyBorder="1" applyAlignment="1">
      <alignment horizontal="center"/>
    </xf>
    <xf numFmtId="0" fontId="23" fillId="0" borderId="158" xfId="0" applyFont="1" applyBorder="1" applyAlignment="1">
      <alignment horizontal="center"/>
    </xf>
    <xf numFmtId="0" fontId="11" fillId="0" borderId="164" xfId="0" applyFont="1" applyBorder="1" applyAlignment="1">
      <alignment horizontal="center"/>
    </xf>
    <xf numFmtId="0" fontId="0" fillId="0" borderId="46" xfId="0" applyBorder="1" applyAlignment="1">
      <alignment/>
    </xf>
    <xf numFmtId="0" fontId="23" fillId="0" borderId="16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65" xfId="0" applyFont="1" applyBorder="1" applyAlignment="1">
      <alignment horizontal="center"/>
    </xf>
    <xf numFmtId="0" fontId="13" fillId="0" borderId="95" xfId="0" applyFont="1" applyBorder="1" applyAlignment="1">
      <alignment horizontal="center"/>
    </xf>
    <xf numFmtId="0" fontId="13" fillId="0" borderId="102" xfId="0" applyFont="1" applyBorder="1" applyAlignment="1">
      <alignment horizontal="center"/>
    </xf>
    <xf numFmtId="0" fontId="59" fillId="2" borderId="15" xfId="0" applyFont="1" applyFill="1" applyBorder="1" applyAlignment="1">
      <alignment horizontal="center"/>
    </xf>
    <xf numFmtId="0" fontId="13" fillId="0" borderId="166" xfId="0" applyFont="1" applyBorder="1" applyAlignment="1">
      <alignment horizontal="right" indent="2"/>
    </xf>
    <xf numFmtId="165" fontId="13" fillId="0" borderId="33" xfId="0" applyNumberFormat="1" applyFont="1" applyBorder="1" applyAlignment="1">
      <alignment horizontal="right" indent="2"/>
    </xf>
    <xf numFmtId="1" fontId="13" fillId="0" borderId="167" xfId="0" applyNumberFormat="1" applyFont="1" applyBorder="1" applyAlignment="1">
      <alignment horizontal="center"/>
    </xf>
    <xf numFmtId="165" fontId="13" fillId="0" borderId="33" xfId="0" applyNumberFormat="1" applyFont="1" applyBorder="1" applyAlignment="1">
      <alignment horizontal="center"/>
    </xf>
    <xf numFmtId="167" fontId="59" fillId="0" borderId="95" xfId="0" applyNumberFormat="1" applyFont="1" applyBorder="1" applyAlignment="1">
      <alignment horizontal="center"/>
    </xf>
    <xf numFmtId="167" fontId="59" fillId="0" borderId="101" xfId="0" applyNumberFormat="1" applyFont="1" applyBorder="1" applyAlignment="1">
      <alignment horizontal="center"/>
    </xf>
    <xf numFmtId="0" fontId="6" fillId="0" borderId="168" xfId="0" applyFont="1" applyBorder="1" applyAlignment="1">
      <alignment horizontal="center"/>
    </xf>
    <xf numFmtId="167" fontId="60" fillId="0" borderId="113" xfId="0" applyNumberFormat="1" applyFont="1" applyBorder="1" applyAlignment="1">
      <alignment horizontal="center"/>
    </xf>
    <xf numFmtId="167" fontId="60" fillId="0" borderId="169" xfId="0" applyNumberFormat="1" applyFont="1" applyBorder="1" applyAlignment="1">
      <alignment horizontal="center"/>
    </xf>
    <xf numFmtId="0" fontId="61" fillId="2" borderId="94" xfId="0" applyFont="1" applyFill="1" applyBorder="1" applyAlignment="1">
      <alignment horizontal="center"/>
    </xf>
    <xf numFmtId="0" fontId="15" fillId="2" borderId="94" xfId="0" applyFont="1" applyFill="1" applyBorder="1" applyAlignment="1">
      <alignment horizontal="center"/>
    </xf>
    <xf numFmtId="0" fontId="11" fillId="0" borderId="17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59" fillId="2" borderId="19" xfId="0" applyFont="1" applyFill="1" applyBorder="1" applyAlignment="1">
      <alignment horizontal="center"/>
    </xf>
    <xf numFmtId="0" fontId="13" fillId="0" borderId="171" xfId="0" applyFont="1" applyBorder="1" applyAlignment="1">
      <alignment horizontal="right" indent="2"/>
    </xf>
    <xf numFmtId="165" fontId="13" fillId="0" borderId="36" xfId="0" applyNumberFormat="1" applyFont="1" applyBorder="1" applyAlignment="1">
      <alignment horizontal="right" indent="2"/>
    </xf>
    <xf numFmtId="1" fontId="13" fillId="0" borderId="172" xfId="0" applyNumberFormat="1" applyFont="1" applyBorder="1" applyAlignment="1">
      <alignment horizontal="center"/>
    </xf>
    <xf numFmtId="165" fontId="13" fillId="0" borderId="36" xfId="0" applyNumberFormat="1" applyFont="1" applyBorder="1" applyAlignment="1">
      <alignment horizontal="center"/>
    </xf>
    <xf numFmtId="167" fontId="59" fillId="0" borderId="94" xfId="0" applyNumberFormat="1" applyFont="1" applyBorder="1" applyAlignment="1">
      <alignment horizontal="center"/>
    </xf>
    <xf numFmtId="167" fontId="59" fillId="0" borderId="96" xfId="0" applyNumberFormat="1" applyFont="1" applyBorder="1" applyAlignment="1">
      <alignment horizontal="center"/>
    </xf>
    <xf numFmtId="0" fontId="6" fillId="0" borderId="173" xfId="0" applyFont="1" applyBorder="1" applyAlignment="1">
      <alignment horizontal="center"/>
    </xf>
    <xf numFmtId="167" fontId="60" fillId="0" borderId="174" xfId="0" applyNumberFormat="1" applyFont="1" applyBorder="1" applyAlignment="1">
      <alignment horizontal="center"/>
    </xf>
    <xf numFmtId="167" fontId="60" fillId="0" borderId="175" xfId="0" applyNumberFormat="1" applyFont="1" applyBorder="1" applyAlignment="1">
      <alignment horizontal="center"/>
    </xf>
    <xf numFmtId="1" fontId="15" fillId="0" borderId="94" xfId="0" applyNumberFormat="1" applyFont="1" applyBorder="1" applyAlignment="1">
      <alignment horizontal="center"/>
    </xf>
    <xf numFmtId="165" fontId="15" fillId="0" borderId="9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76" xfId="0" applyFont="1" applyBorder="1" applyAlignment="1">
      <alignment horizontal="center"/>
    </xf>
    <xf numFmtId="0" fontId="13" fillId="0" borderId="17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9" fillId="2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3" fillId="0" borderId="0" xfId="0" applyFont="1" applyAlignment="1">
      <alignment/>
    </xf>
    <xf numFmtId="165" fontId="13" fillId="0" borderId="36" xfId="0" applyNumberFormat="1" applyFont="1" applyFill="1" applyBorder="1" applyAlignment="1">
      <alignment horizontal="right" indent="2"/>
    </xf>
    <xf numFmtId="0" fontId="13" fillId="0" borderId="171" xfId="0" applyFont="1" applyFill="1" applyBorder="1" applyAlignment="1">
      <alignment horizontal="right" indent="2"/>
    </xf>
    <xf numFmtId="0" fontId="13" fillId="0" borderId="172" xfId="0" applyFont="1" applyBorder="1" applyAlignment="1">
      <alignment/>
    </xf>
    <xf numFmtId="0" fontId="13" fillId="0" borderId="36" xfId="0" applyFont="1" applyBorder="1" applyAlignment="1">
      <alignment/>
    </xf>
    <xf numFmtId="0" fontId="1" fillId="0" borderId="178" xfId="0" applyFont="1" applyBorder="1" applyAlignment="1">
      <alignment horizontal="center"/>
    </xf>
    <xf numFmtId="165" fontId="1" fillId="0" borderId="40" xfId="0" applyNumberFormat="1" applyFont="1" applyBorder="1" applyAlignment="1">
      <alignment horizontal="center"/>
    </xf>
    <xf numFmtId="0" fontId="0" fillId="0" borderId="179" xfId="0" applyBorder="1" applyAlignment="1">
      <alignment/>
    </xf>
    <xf numFmtId="0" fontId="0" fillId="0" borderId="40" xfId="0" applyBorder="1" applyAlignment="1">
      <alignment/>
    </xf>
    <xf numFmtId="167" fontId="13" fillId="0" borderId="177" xfId="0" applyNumberFormat="1" applyFont="1" applyBorder="1" applyAlignment="1">
      <alignment horizontal="center"/>
    </xf>
    <xf numFmtId="167" fontId="13" fillId="0" borderId="180" xfId="0" applyNumberFormat="1" applyFont="1" applyBorder="1" applyAlignment="1">
      <alignment horizontal="center"/>
    </xf>
    <xf numFmtId="165" fontId="13" fillId="6" borderId="3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18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39" fillId="0" borderId="182" xfId="0" applyFont="1" applyBorder="1" applyAlignment="1">
      <alignment horizontal="center"/>
    </xf>
    <xf numFmtId="0" fontId="39" fillId="0" borderId="158" xfId="0" applyFont="1" applyBorder="1" applyAlignment="1">
      <alignment horizontal="center"/>
    </xf>
    <xf numFmtId="0" fontId="39" fillId="0" borderId="164" xfId="0" applyFont="1" applyBorder="1" applyAlignment="1">
      <alignment horizontal="center"/>
    </xf>
    <xf numFmtId="0" fontId="39" fillId="0" borderId="159" xfId="0" applyFont="1" applyBorder="1" applyAlignment="1">
      <alignment horizontal="center"/>
    </xf>
    <xf numFmtId="0" fontId="0" fillId="0" borderId="18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4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4" borderId="1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18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69" xfId="0" applyBorder="1" applyAlignment="1">
      <alignment horizontal="center"/>
    </xf>
    <xf numFmtId="0" fontId="24" fillId="4" borderId="160" xfId="0" applyFont="1" applyFill="1" applyBorder="1" applyAlignment="1">
      <alignment horizontal="center" vertical="center"/>
    </xf>
    <xf numFmtId="0" fontId="24" fillId="4" borderId="57" xfId="0" applyFont="1" applyFill="1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51" fillId="0" borderId="110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4" borderId="110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8" fillId="0" borderId="183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24" fillId="4" borderId="163" xfId="0" applyFont="1" applyFill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2" fontId="60" fillId="0" borderId="0" xfId="0" applyNumberFormat="1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FM_Hd_44_A360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34320520"/>
        <c:axId val="40449225"/>
      </c:scatterChart>
      <c:valAx>
        <c:axId val="3432052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49225"/>
        <c:crosses val="autoZero"/>
        <c:crossBetween val="midCat"/>
        <c:dispUnits/>
      </c:valAx>
      <c:valAx>
        <c:axId val="40449225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205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1"/>
          <c:h val="0.826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Module!$I$10:$I$64</c:f>
              <c:numCache>
                <c:ptCount val="5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</c:numCache>
            </c:numRef>
          </c:xVal>
          <c:yVal>
            <c:numRef>
              <c:f>Module!$L$10:$L$64</c:f>
              <c:numCache>
                <c:ptCount val="5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</c:numCache>
            </c:numRef>
          </c:yVal>
          <c:smooth val="0"/>
        </c:ser>
        <c:axId val="9340898"/>
        <c:axId val="16959219"/>
      </c:scatterChart>
      <c:valAx>
        <c:axId val="934089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>
            <c:manualLayout>
              <c:xMode val="factor"/>
              <c:yMode val="factor"/>
              <c:x val="0.01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959219"/>
        <c:crosses val="autoZero"/>
        <c:crossBetween val="midCat"/>
        <c:dispUnits/>
      </c:valAx>
      <c:valAx>
        <c:axId val="169592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408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17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37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axId val="18415244"/>
        <c:axId val="31519469"/>
      </c:scatterChart>
      <c:valAx>
        <c:axId val="1841524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19469"/>
        <c:crosses val="autoZero"/>
        <c:crossBetween val="midCat"/>
        <c:dispUnits/>
      </c:valAx>
      <c:valAx>
        <c:axId val="3151946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152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1"/>
          <c:h val="0.826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Module!$I$10:$I$64</c:f>
              <c:numCache>
                <c:ptCount val="5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</c:numCache>
            </c:numRef>
          </c:xVal>
          <c:yVal>
            <c:numRef>
              <c:f>Module!$L$10:$L$64</c:f>
              <c:numCache>
                <c:ptCount val="5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</c:numCache>
            </c:numRef>
          </c:yVal>
          <c:smooth val="0"/>
        </c:ser>
        <c:axId val="15239766"/>
        <c:axId val="2940167"/>
      </c:scatterChart>
      <c:valAx>
        <c:axId val="1523976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>
            <c:manualLayout>
              <c:xMode val="factor"/>
              <c:yMode val="factor"/>
              <c:x val="0.01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40167"/>
        <c:crosses val="autoZero"/>
        <c:crossBetween val="midCat"/>
        <c:dispUnits/>
      </c:valAx>
      <c:valAx>
        <c:axId val="2940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397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17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Module!$R$2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10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Module!$Q$3:$Q$47</c:f>
              <c:strCache>
                <c:ptCount val="45"/>
                <c:pt idx="3">
                  <c:v>Fe55_Ph</c:v>
                </c:pt>
                <c:pt idx="4">
                  <c:v>250</c:v>
                </c:pt>
                <c:pt idx="5">
                  <c:v>240</c:v>
                </c:pt>
                <c:pt idx="6">
                  <c:v>230</c:v>
                </c:pt>
                <c:pt idx="7">
                  <c:v>225</c:v>
                </c:pt>
                <c:pt idx="8">
                  <c:v>220</c:v>
                </c:pt>
                <c:pt idx="9">
                  <c:v>215</c:v>
                </c:pt>
                <c:pt idx="10">
                  <c:v>210</c:v>
                </c:pt>
                <c:pt idx="11">
                  <c:v>205</c:v>
                </c:pt>
                <c:pt idx="12">
                  <c:v>200</c:v>
                </c:pt>
                <c:pt idx="13">
                  <c:v>195</c:v>
                </c:pt>
                <c:pt idx="14">
                  <c:v>190</c:v>
                </c:pt>
                <c:pt idx="15">
                  <c:v>185</c:v>
                </c:pt>
                <c:pt idx="16">
                  <c:v>180</c:v>
                </c:pt>
                <c:pt idx="17">
                  <c:v>175</c:v>
                </c:pt>
                <c:pt idx="18">
                  <c:v>170</c:v>
                </c:pt>
                <c:pt idx="19">
                  <c:v>165</c:v>
                </c:pt>
                <c:pt idx="20">
                  <c:v>160</c:v>
                </c:pt>
                <c:pt idx="21">
                  <c:v>155</c:v>
                </c:pt>
                <c:pt idx="22">
                  <c:v>150</c:v>
                </c:pt>
                <c:pt idx="23">
                  <c:v>100</c:v>
                </c:pt>
                <c:pt idx="24">
                  <c:v>50</c:v>
                </c:pt>
                <c:pt idx="25">
                  <c:v>0</c:v>
                </c:pt>
              </c:strCache>
            </c:strRef>
          </c:xVal>
          <c:yVal>
            <c:numRef>
              <c:f>Module!$R$3:$R$47</c:f>
              <c:numCache>
                <c:ptCount val="45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192</c:v>
                </c:pt>
              </c:numCache>
            </c:numRef>
          </c:yVal>
          <c:smooth val="0"/>
        </c:ser>
        <c:axId val="26461504"/>
        <c:axId val="36826945"/>
      </c:scatterChart>
      <c:valAx>
        <c:axId val="26461504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26945"/>
        <c:crosses val="autoZero"/>
        <c:crossBetween val="midCat"/>
        <c:dispUnits/>
      </c:valAx>
      <c:valAx>
        <c:axId val="36826945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615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FM_Hd_44_B361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8498706"/>
        <c:axId val="55161763"/>
      </c:scatterChart>
      <c:valAx>
        <c:axId val="2849870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61763"/>
        <c:crosses val="autoZero"/>
        <c:crossBetween val="midCat"/>
        <c:dispUnits/>
      </c:valAx>
      <c:valAx>
        <c:axId val="55161763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4987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FM_Hd_44_A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26693820"/>
        <c:axId val="38917789"/>
      </c:scatterChart>
      <c:valAx>
        <c:axId val="2669382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17789"/>
        <c:crosses val="autoZero"/>
        <c:crossBetween val="midCat"/>
        <c:dispUnits/>
      </c:valAx>
      <c:valAx>
        <c:axId val="3891778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938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Module!$X$7:$X$198</c:f>
              <c:numCache/>
            </c:numRef>
          </c:xVal>
          <c:yVal>
            <c:numRef>
              <c:f>Module!$Y$7:$Y$198</c:f>
              <c:numCache/>
            </c:numRef>
          </c:yVal>
          <c:smooth val="0"/>
        </c:ser>
        <c:axId val="14715782"/>
        <c:axId val="65333175"/>
      </c:scatterChart>
      <c:valAx>
        <c:axId val="1471578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33175"/>
        <c:crosses val="autoZero"/>
        <c:crossBetween val="midCat"/>
        <c:dispUnits/>
      </c:valAx>
      <c:valAx>
        <c:axId val="6533317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157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FM_Hd_44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25"/>
          <c:w val="0.96725"/>
          <c:h val="0.84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51127664"/>
        <c:axId val="57495793"/>
      </c:scatterChart>
      <c:valAx>
        <c:axId val="51127664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7495793"/>
        <c:crosses val="autoZero"/>
        <c:crossBetween val="midCat"/>
        <c:dispUnits/>
      </c:valAx>
      <c:valAx>
        <c:axId val="57495793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276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6425"/>
          <c:w val="0.14975"/>
          <c:h val="0.2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/>
            </c:numRef>
          </c:val>
        </c:ser>
        <c:gapWidth val="0"/>
        <c:axId val="47700090"/>
        <c:axId val="26647627"/>
      </c:barChart>
      <c:catAx>
        <c:axId val="47700090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647627"/>
        <c:crosses val="autoZero"/>
        <c:auto val="0"/>
        <c:lblOffset val="100"/>
        <c:noMultiLvlLbl val="0"/>
      </c:catAx>
      <c:valAx>
        <c:axId val="26647627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77000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FM_Hd_44
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1"/>
          <c:w val="0.948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38502052"/>
        <c:axId val="10974149"/>
      </c:lineChart>
      <c:catAx>
        <c:axId val="385020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0974149"/>
        <c:crosses val="autoZero"/>
        <c:auto val="1"/>
        <c:lblOffset val="100"/>
        <c:tickLblSkip val="1"/>
        <c:tickMarkSkip val="3"/>
        <c:noMultiLvlLbl val="0"/>
      </c:catAx>
      <c:valAx>
        <c:axId val="109741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85020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688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FM_Hd_44_B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BU-126,5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31658478"/>
        <c:axId val="16490847"/>
      </c:scatterChart>
      <c:valAx>
        <c:axId val="3165847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90847"/>
        <c:crosses val="autoZero"/>
        <c:crossBetween val="midCat"/>
        <c:dispUnits/>
      </c:valAx>
      <c:valAx>
        <c:axId val="1649084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58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37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</c:numCache>
            </c:numRef>
          </c:yVal>
          <c:smooth val="0"/>
        </c:ser>
        <c:axId val="14199896"/>
        <c:axId val="60690201"/>
      </c:scatterChart>
      <c:valAx>
        <c:axId val="1419989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0201"/>
        <c:crosses val="autoZero"/>
        <c:crossBetween val="midCat"/>
        <c:dispUnits/>
      </c:valAx>
      <c:valAx>
        <c:axId val="6069020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998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85</xdr:row>
      <xdr:rowOff>57150</xdr:rowOff>
    </xdr:from>
    <xdr:to>
      <xdr:col>11</xdr:col>
      <xdr:colOff>0</xdr:colOff>
      <xdr:row>102</xdr:row>
      <xdr:rowOff>76200</xdr:rowOff>
    </xdr:to>
    <xdr:graphicFrame>
      <xdr:nvGraphicFramePr>
        <xdr:cNvPr id="1" name="Chart 10"/>
        <xdr:cNvGraphicFramePr/>
      </xdr:nvGraphicFramePr>
      <xdr:xfrm>
        <a:off x="552450" y="14049375"/>
        <a:ext cx="5553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2" name="Chart 13"/>
        <xdr:cNvGraphicFramePr/>
      </xdr:nvGraphicFramePr>
      <xdr:xfrm>
        <a:off x="19183350" y="1609725"/>
        <a:ext cx="44958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419100</xdr:colOff>
      <xdr:row>84</xdr:row>
      <xdr:rowOff>9525</xdr:rowOff>
    </xdr:from>
    <xdr:to>
      <xdr:col>20</xdr:col>
      <xdr:colOff>438150</xdr:colOff>
      <xdr:row>101</xdr:row>
      <xdr:rowOff>9525</xdr:rowOff>
    </xdr:to>
    <xdr:graphicFrame>
      <xdr:nvGraphicFramePr>
        <xdr:cNvPr id="3" name="Chart 14"/>
        <xdr:cNvGraphicFramePr/>
      </xdr:nvGraphicFramePr>
      <xdr:xfrm>
        <a:off x="7077075" y="13839825"/>
        <a:ext cx="51720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68</xdr:row>
      <xdr:rowOff>0</xdr:rowOff>
    </xdr:from>
    <xdr:to>
      <xdr:col>21</xdr:col>
      <xdr:colOff>104775</xdr:colOff>
      <xdr:row>84</xdr:row>
      <xdr:rowOff>85725</xdr:rowOff>
    </xdr:to>
    <xdr:graphicFrame>
      <xdr:nvGraphicFramePr>
        <xdr:cNvPr id="4" name="Chart 15"/>
        <xdr:cNvGraphicFramePr/>
      </xdr:nvGraphicFramePr>
      <xdr:xfrm>
        <a:off x="8953500" y="11172825"/>
        <a:ext cx="36766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142875</xdr:colOff>
      <xdr:row>117</xdr:row>
      <xdr:rowOff>114300</xdr:rowOff>
    </xdr:from>
    <xdr:to>
      <xdr:col>10</xdr:col>
      <xdr:colOff>361950</xdr:colOff>
      <xdr:row>134</xdr:row>
      <xdr:rowOff>133350</xdr:rowOff>
    </xdr:to>
    <xdr:graphicFrame>
      <xdr:nvGraphicFramePr>
        <xdr:cNvPr id="5" name="Chart 17"/>
        <xdr:cNvGraphicFramePr/>
      </xdr:nvGraphicFramePr>
      <xdr:xfrm>
        <a:off x="723900" y="19288125"/>
        <a:ext cx="519112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219075</xdr:colOff>
      <xdr:row>99</xdr:row>
      <xdr:rowOff>123825</xdr:rowOff>
    </xdr:from>
    <xdr:to>
      <xdr:col>11</xdr:col>
      <xdr:colOff>247650</xdr:colOff>
      <xdr:row>116</xdr:row>
      <xdr:rowOff>142875</xdr:rowOff>
    </xdr:to>
    <xdr:graphicFrame>
      <xdr:nvGraphicFramePr>
        <xdr:cNvPr id="6" name="Chart 18"/>
        <xdr:cNvGraphicFramePr/>
      </xdr:nvGraphicFramePr>
      <xdr:xfrm>
        <a:off x="800100" y="16383000"/>
        <a:ext cx="555307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325475"/>
        <a:ext cx="7620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10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6097250"/>
        <a:ext cx="7620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325475"/>
        <a:ext cx="76200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10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6097250"/>
        <a:ext cx="76200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657225</xdr:colOff>
      <xdr:row>5</xdr:row>
      <xdr:rowOff>142875</xdr:rowOff>
    </xdr:from>
    <xdr:to>
      <xdr:col>26</xdr:col>
      <xdr:colOff>752475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15897225" y="981075"/>
        <a:ext cx="46672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22\FM_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45\FM_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1">
        <row r="11">
          <cell r="L11">
            <v>179.6</v>
          </cell>
        </row>
        <row r="12">
          <cell r="I12">
            <v>173.2</v>
          </cell>
          <cell r="L12">
            <v>179.2</v>
          </cell>
        </row>
        <row r="13">
          <cell r="I13">
            <v>171.5</v>
          </cell>
          <cell r="L13">
            <v>183.2</v>
          </cell>
        </row>
        <row r="14">
          <cell r="I14">
            <v>171.4</v>
          </cell>
          <cell r="L14">
            <v>182.2</v>
          </cell>
        </row>
        <row r="15">
          <cell r="I15">
            <v>171.6</v>
          </cell>
          <cell r="L15">
            <v>181.3</v>
          </cell>
        </row>
        <row r="16">
          <cell r="I16">
            <v>175.8</v>
          </cell>
          <cell r="L16">
            <v>177.6</v>
          </cell>
        </row>
        <row r="17">
          <cell r="I17">
            <v>173.3</v>
          </cell>
          <cell r="L17">
            <v>177.7</v>
          </cell>
        </row>
        <row r="18">
          <cell r="I18">
            <v>173.5</v>
          </cell>
          <cell r="L18">
            <v>180.6</v>
          </cell>
        </row>
        <row r="19">
          <cell r="I19">
            <v>178</v>
          </cell>
          <cell r="L19">
            <v>181.8</v>
          </cell>
        </row>
        <row r="20">
          <cell r="I20">
            <v>171.7</v>
          </cell>
          <cell r="L20">
            <v>182.7</v>
          </cell>
        </row>
        <row r="21">
          <cell r="I21">
            <v>174.9</v>
          </cell>
          <cell r="L21">
            <v>178.7</v>
          </cell>
        </row>
        <row r="22">
          <cell r="I22">
            <v>173.9</v>
          </cell>
          <cell r="L22">
            <v>180.5</v>
          </cell>
        </row>
        <row r="23">
          <cell r="I23">
            <v>173.7</v>
          </cell>
          <cell r="L23">
            <v>181.8</v>
          </cell>
        </row>
        <row r="24">
          <cell r="I24">
            <v>174</v>
          </cell>
          <cell r="L24">
            <v>180.4</v>
          </cell>
        </row>
        <row r="25">
          <cell r="I25">
            <v>171.3</v>
          </cell>
          <cell r="L25">
            <v>180.5</v>
          </cell>
        </row>
        <row r="26">
          <cell r="I26">
            <v>173.4</v>
          </cell>
          <cell r="L26">
            <v>182.3</v>
          </cell>
        </row>
        <row r="27">
          <cell r="I27">
            <v>173</v>
          </cell>
          <cell r="L27">
            <v>181.3</v>
          </cell>
        </row>
        <row r="28">
          <cell r="I28">
            <v>178.3</v>
          </cell>
          <cell r="L28">
            <v>181.7</v>
          </cell>
        </row>
        <row r="29">
          <cell r="I29">
            <v>176.1</v>
          </cell>
          <cell r="L29">
            <v>177.5</v>
          </cell>
        </row>
        <row r="30">
          <cell r="I30">
            <v>174.5</v>
          </cell>
          <cell r="L30">
            <v>181.4</v>
          </cell>
        </row>
        <row r="31">
          <cell r="I31">
            <v>177.2</v>
          </cell>
          <cell r="L31">
            <v>181.2</v>
          </cell>
        </row>
        <row r="32">
          <cell r="I32">
            <v>174.4</v>
          </cell>
          <cell r="L32">
            <v>178.4</v>
          </cell>
        </row>
        <row r="33">
          <cell r="I33">
            <v>174.2</v>
          </cell>
          <cell r="L33">
            <v>183.4</v>
          </cell>
        </row>
        <row r="34">
          <cell r="I34">
            <v>179.6</v>
          </cell>
          <cell r="L34">
            <v>183.4</v>
          </cell>
        </row>
        <row r="35">
          <cell r="I35">
            <v>178.2</v>
          </cell>
          <cell r="L35">
            <v>180.5</v>
          </cell>
        </row>
        <row r="36">
          <cell r="I36">
            <v>176.1</v>
          </cell>
          <cell r="L36">
            <v>177.9</v>
          </cell>
        </row>
        <row r="37">
          <cell r="I37">
            <v>179.7</v>
          </cell>
          <cell r="L37">
            <v>183.6</v>
          </cell>
        </row>
        <row r="38">
          <cell r="I38">
            <v>174.5</v>
          </cell>
          <cell r="L38">
            <v>181.3</v>
          </cell>
        </row>
        <row r="39">
          <cell r="I39">
            <v>176.9</v>
          </cell>
          <cell r="L39">
            <v>178.7</v>
          </cell>
        </row>
        <row r="40">
          <cell r="I40">
            <v>175.5</v>
          </cell>
          <cell r="L40">
            <v>180</v>
          </cell>
        </row>
        <row r="41">
          <cell r="I41">
            <v>172.7</v>
          </cell>
          <cell r="L41">
            <v>180</v>
          </cell>
        </row>
        <row r="42">
          <cell r="I42">
            <v>174.9</v>
          </cell>
          <cell r="L42">
            <v>180.7</v>
          </cell>
        </row>
        <row r="43">
          <cell r="I43">
            <v>179.1</v>
          </cell>
          <cell r="L43">
            <v>179.8</v>
          </cell>
        </row>
        <row r="44">
          <cell r="I44">
            <v>178.9</v>
          </cell>
          <cell r="L44">
            <v>178.3</v>
          </cell>
        </row>
        <row r="45">
          <cell r="I45">
            <v>178.1</v>
          </cell>
          <cell r="L45">
            <v>180.7</v>
          </cell>
        </row>
        <row r="46">
          <cell r="I46">
            <v>181</v>
          </cell>
          <cell r="L46">
            <v>188.1</v>
          </cell>
        </row>
        <row r="47">
          <cell r="I47">
            <v>179.5</v>
          </cell>
          <cell r="L47">
            <v>181.9</v>
          </cell>
        </row>
        <row r="48">
          <cell r="I48">
            <v>175.2</v>
          </cell>
          <cell r="L48">
            <v>178</v>
          </cell>
        </row>
        <row r="49">
          <cell r="I49">
            <v>177.8</v>
          </cell>
          <cell r="L49">
            <v>181.2</v>
          </cell>
        </row>
        <row r="50">
          <cell r="I50">
            <v>177.7</v>
          </cell>
          <cell r="L50">
            <v>181.3</v>
          </cell>
        </row>
        <row r="51">
          <cell r="I51">
            <v>172.9</v>
          </cell>
          <cell r="L51">
            <v>182.4</v>
          </cell>
        </row>
        <row r="52">
          <cell r="I52">
            <v>181.1</v>
          </cell>
          <cell r="L52">
            <v>184</v>
          </cell>
        </row>
        <row r="53">
          <cell r="I53">
            <v>180.2</v>
          </cell>
          <cell r="L53">
            <v>181.1</v>
          </cell>
        </row>
        <row r="54">
          <cell r="I54">
            <v>180.3</v>
          </cell>
          <cell r="L54">
            <v>180.6</v>
          </cell>
        </row>
        <row r="55">
          <cell r="I55">
            <v>180.7</v>
          </cell>
          <cell r="L55">
            <v>178.2</v>
          </cell>
        </row>
        <row r="56">
          <cell r="I56">
            <v>178.1</v>
          </cell>
          <cell r="L56">
            <v>182.1</v>
          </cell>
        </row>
        <row r="57">
          <cell r="I57">
            <v>175.6</v>
          </cell>
          <cell r="L57">
            <v>186.2</v>
          </cell>
        </row>
        <row r="58">
          <cell r="I58">
            <v>177</v>
          </cell>
          <cell r="L58">
            <v>180.8</v>
          </cell>
        </row>
        <row r="59">
          <cell r="I59">
            <v>174.6</v>
          </cell>
          <cell r="L59">
            <v>177.1</v>
          </cell>
        </row>
        <row r="60">
          <cell r="I60">
            <v>181.4</v>
          </cell>
          <cell r="L60">
            <v>178.7</v>
          </cell>
        </row>
        <row r="61">
          <cell r="I61">
            <v>177</v>
          </cell>
          <cell r="L61">
            <v>179.9</v>
          </cell>
        </row>
        <row r="62">
          <cell r="I62">
            <v>176.9</v>
          </cell>
          <cell r="L62">
            <v>178.6</v>
          </cell>
        </row>
        <row r="63">
          <cell r="I63">
            <v>173.4</v>
          </cell>
          <cell r="L63">
            <v>177.7</v>
          </cell>
        </row>
        <row r="64">
          <cell r="I64">
            <v>176.9</v>
          </cell>
          <cell r="L64">
            <v>179.6</v>
          </cell>
        </row>
        <row r="65">
          <cell r="I65">
            <v>171.7</v>
          </cell>
          <cell r="L65">
            <v>182.5</v>
          </cell>
        </row>
        <row r="66">
          <cell r="I66">
            <v>175.9</v>
          </cell>
          <cell r="L66">
            <v>181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71">
      <selection activeCell="Q78" sqref="Q78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203">
        <v>0.41891146057248074</v>
      </c>
    </row>
    <row r="3" spans="4:7" ht="12.75">
      <c r="D3" s="1" t="s">
        <v>11</v>
      </c>
      <c r="E3" s="5">
        <v>80.8</v>
      </c>
      <c r="F3" s="3"/>
      <c r="G3" s="204">
        <v>80</v>
      </c>
    </row>
    <row r="4" spans="4:5" ht="14.25">
      <c r="D4" s="345" t="s">
        <v>2</v>
      </c>
      <c r="E4" s="345"/>
    </row>
    <row r="6" spans="1:16" ht="13.5" thickBot="1">
      <c r="A6" s="78" t="s">
        <v>12</v>
      </c>
      <c r="B6" s="353" t="s">
        <v>81</v>
      </c>
      <c r="C6" s="354"/>
      <c r="D6" s="6"/>
      <c r="E6" s="6"/>
      <c r="F6" s="6"/>
      <c r="G6" s="6"/>
      <c r="H6" s="6"/>
      <c r="N6" s="78" t="s">
        <v>12</v>
      </c>
      <c r="O6" s="353" t="s">
        <v>81</v>
      </c>
      <c r="P6" s="354"/>
    </row>
    <row r="7" spans="1:16" ht="14.25" thickBot="1" thickTop="1">
      <c r="A7" s="72" t="s">
        <v>9</v>
      </c>
      <c r="B7" s="355" t="s">
        <v>84</v>
      </c>
      <c r="C7" s="356"/>
      <c r="D7" s="356"/>
      <c r="E7" s="356"/>
      <c r="F7" s="356"/>
      <c r="G7" s="356"/>
      <c r="H7" s="357"/>
      <c r="I7" s="355" t="s">
        <v>85</v>
      </c>
      <c r="J7" s="356"/>
      <c r="K7" s="356"/>
      <c r="L7" s="356"/>
      <c r="M7" s="356"/>
      <c r="N7" s="356"/>
      <c r="O7" s="358"/>
      <c r="P7" s="120" t="s">
        <v>9</v>
      </c>
    </row>
    <row r="8" spans="1:16" ht="13.5" thickBot="1">
      <c r="A8" s="73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1"/>
      <c r="P8" s="118" t="s">
        <v>13</v>
      </c>
    </row>
    <row r="9" spans="1:16" ht="14.25" thickBot="1">
      <c r="A9" s="74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19" t="s">
        <v>0</v>
      </c>
    </row>
    <row r="10" spans="1:16" s="122" customFormat="1" ht="10.5" customHeight="1">
      <c r="A10" s="34">
        <v>0</v>
      </c>
      <c r="B10" s="167"/>
      <c r="C10" s="168">
        <v>5.706</v>
      </c>
      <c r="D10" s="157">
        <f>$E$2*($E$3/C10)^2</f>
        <v>76.71921538245877</v>
      </c>
      <c r="E10" s="169"/>
      <c r="F10" s="168">
        <v>5.696</v>
      </c>
      <c r="G10" s="157">
        <f>$E$2*($E$3/F10)^2</f>
        <v>76.98883111349578</v>
      </c>
      <c r="H10" s="170"/>
      <c r="I10" s="167"/>
      <c r="J10" s="171">
        <v>5.791</v>
      </c>
      <c r="K10" s="157">
        <f>$E$2*($E$3/J10)^2</f>
        <v>74.48358254600524</v>
      </c>
      <c r="L10" s="167"/>
      <c r="M10" s="171">
        <v>5.834</v>
      </c>
      <c r="N10" s="157">
        <f>$E$2*($E$3/M10)^2</f>
        <v>73.38965357286952</v>
      </c>
      <c r="O10" s="172"/>
      <c r="P10" s="33">
        <v>0</v>
      </c>
    </row>
    <row r="11" spans="1:16" s="122" customFormat="1" ht="10.5" customHeight="1">
      <c r="A11" s="37">
        <v>1</v>
      </c>
      <c r="B11" s="155"/>
      <c r="C11" s="156">
        <v>5.754</v>
      </c>
      <c r="D11" s="157">
        <f aca="true" t="shared" si="0" ref="D11:D73">$E$2*($E$3/C11)^2</f>
        <v>75.44456731313478</v>
      </c>
      <c r="E11" s="158"/>
      <c r="F11" s="156">
        <v>5.758</v>
      </c>
      <c r="G11" s="157">
        <f aca="true" t="shared" si="1" ref="G11:G73">$E$2*($E$3/F11)^2</f>
        <v>75.33978320450842</v>
      </c>
      <c r="H11" s="159"/>
      <c r="I11" s="155"/>
      <c r="J11" s="156">
        <v>5.767</v>
      </c>
      <c r="K11" s="157">
        <f aca="true" t="shared" si="2" ref="K11:K73">$E$2*($E$3/J11)^2</f>
        <v>75.10481564460515</v>
      </c>
      <c r="L11" s="155"/>
      <c r="M11" s="156">
        <v>5.863</v>
      </c>
      <c r="N11" s="157">
        <f aca="true" t="shared" si="3" ref="N11:N73">$E$2*($E$3/M11)^2</f>
        <v>72.6654385372015</v>
      </c>
      <c r="O11" s="160"/>
      <c r="P11" s="123">
        <v>1</v>
      </c>
    </row>
    <row r="12" spans="1:16" s="122" customFormat="1" ht="10.5" customHeight="1">
      <c r="A12" s="37">
        <v>2</v>
      </c>
      <c r="B12" s="155"/>
      <c r="C12" s="156">
        <v>5.775</v>
      </c>
      <c r="D12" s="157">
        <f t="shared" si="0"/>
        <v>74.89687716497065</v>
      </c>
      <c r="E12" s="158"/>
      <c r="F12" s="156">
        <v>5.724</v>
      </c>
      <c r="G12" s="157">
        <f t="shared" si="1"/>
        <v>76.23746325865176</v>
      </c>
      <c r="H12" s="159"/>
      <c r="I12" s="155"/>
      <c r="J12" s="156">
        <v>5.774</v>
      </c>
      <c r="K12" s="157">
        <f t="shared" si="2"/>
        <v>74.92282221618859</v>
      </c>
      <c r="L12" s="155"/>
      <c r="M12" s="156">
        <v>5.851</v>
      </c>
      <c r="N12" s="157">
        <f t="shared" si="3"/>
        <v>72.96380785986504</v>
      </c>
      <c r="O12" s="160"/>
      <c r="P12" s="123">
        <v>2</v>
      </c>
    </row>
    <row r="13" spans="1:16" s="122" customFormat="1" ht="10.5" customHeight="1">
      <c r="A13" s="37">
        <v>3</v>
      </c>
      <c r="B13" s="155"/>
      <c r="C13" s="156">
        <v>5.784</v>
      </c>
      <c r="D13" s="157">
        <f t="shared" si="0"/>
        <v>74.66397693642404</v>
      </c>
      <c r="E13" s="158"/>
      <c r="F13" s="156">
        <v>5.627</v>
      </c>
      <c r="G13" s="157">
        <f t="shared" si="1"/>
        <v>78.8885287995384</v>
      </c>
      <c r="H13" s="159"/>
      <c r="I13" s="155"/>
      <c r="J13" s="156">
        <v>5.784</v>
      </c>
      <c r="K13" s="157">
        <f t="shared" si="2"/>
        <v>74.66397693642404</v>
      </c>
      <c r="L13" s="155"/>
      <c r="M13" s="156">
        <v>5.906</v>
      </c>
      <c r="N13" s="157">
        <f t="shared" si="3"/>
        <v>71.61117537435169</v>
      </c>
      <c r="O13" s="160"/>
      <c r="P13" s="123">
        <v>3</v>
      </c>
    </row>
    <row r="14" spans="1:16" s="122" customFormat="1" ht="10.5" customHeight="1">
      <c r="A14" s="37">
        <v>4</v>
      </c>
      <c r="B14" s="155"/>
      <c r="C14" s="156">
        <v>5.796</v>
      </c>
      <c r="D14" s="157">
        <f t="shared" si="0"/>
        <v>74.35512937934396</v>
      </c>
      <c r="E14" s="158"/>
      <c r="F14" s="156">
        <v>5.646</v>
      </c>
      <c r="G14" s="157">
        <f t="shared" si="1"/>
        <v>78.35846857370301</v>
      </c>
      <c r="H14" s="159"/>
      <c r="I14" s="155"/>
      <c r="J14" s="156">
        <v>5.833</v>
      </c>
      <c r="K14" s="157">
        <f t="shared" si="2"/>
        <v>73.41481933473271</v>
      </c>
      <c r="L14" s="155"/>
      <c r="M14" s="156">
        <v>5.934</v>
      </c>
      <c r="N14" s="157">
        <f t="shared" si="3"/>
        <v>70.93696496763806</v>
      </c>
      <c r="O14" s="160"/>
      <c r="P14" s="123">
        <v>4</v>
      </c>
    </row>
    <row r="15" spans="1:16" s="122" customFormat="1" ht="10.5" customHeight="1">
      <c r="A15" s="37">
        <v>5</v>
      </c>
      <c r="B15" s="155"/>
      <c r="C15" s="156">
        <v>5.785</v>
      </c>
      <c r="D15" s="157">
        <f t="shared" si="0"/>
        <v>74.63816621085886</v>
      </c>
      <c r="E15" s="158"/>
      <c r="F15" s="156">
        <v>5.898</v>
      </c>
      <c r="G15" s="157">
        <f t="shared" si="1"/>
        <v>71.80557277492667</v>
      </c>
      <c r="H15" s="159"/>
      <c r="I15" s="155"/>
      <c r="J15" s="156">
        <v>5.736</v>
      </c>
      <c r="K15" s="157">
        <f t="shared" si="2"/>
        <v>75.91881172326192</v>
      </c>
      <c r="L15" s="155"/>
      <c r="M15" s="156">
        <v>5.859</v>
      </c>
      <c r="N15" s="157">
        <f t="shared" si="3"/>
        <v>72.76469130151085</v>
      </c>
      <c r="O15" s="160"/>
      <c r="P15" s="123">
        <v>5</v>
      </c>
    </row>
    <row r="16" spans="1:16" s="122" customFormat="1" ht="10.5" customHeight="1">
      <c r="A16" s="37">
        <v>6</v>
      </c>
      <c r="B16" s="155"/>
      <c r="C16" s="156">
        <v>5.809</v>
      </c>
      <c r="D16" s="157">
        <f t="shared" si="0"/>
        <v>74.02270208274946</v>
      </c>
      <c r="E16" s="158"/>
      <c r="F16" s="156">
        <v>5.851</v>
      </c>
      <c r="G16" s="157">
        <f t="shared" si="1"/>
        <v>72.96380785986504</v>
      </c>
      <c r="H16" s="159"/>
      <c r="I16" s="155"/>
      <c r="J16" s="156">
        <v>5.794</v>
      </c>
      <c r="K16" s="157">
        <f t="shared" si="2"/>
        <v>74.40647074110089</v>
      </c>
      <c r="L16" s="155"/>
      <c r="M16" s="156">
        <v>5.919</v>
      </c>
      <c r="N16" s="157">
        <f t="shared" si="3"/>
        <v>71.2969591370076</v>
      </c>
      <c r="O16" s="160"/>
      <c r="P16" s="123">
        <v>6</v>
      </c>
    </row>
    <row r="17" spans="1:16" s="122" customFormat="1" ht="10.5" customHeight="1">
      <c r="A17" s="37">
        <v>7</v>
      </c>
      <c r="B17" s="155"/>
      <c r="C17" s="156">
        <v>5.822</v>
      </c>
      <c r="D17" s="157">
        <f t="shared" si="0"/>
        <v>73.69249913941846</v>
      </c>
      <c r="E17" s="158"/>
      <c r="F17" s="156">
        <v>5.841</v>
      </c>
      <c r="G17" s="157">
        <f t="shared" si="1"/>
        <v>73.21385499624074</v>
      </c>
      <c r="H17" s="159"/>
      <c r="I17" s="155"/>
      <c r="J17" s="156">
        <v>5.809</v>
      </c>
      <c r="K17" s="157">
        <f t="shared" si="2"/>
        <v>74.02270208274946</v>
      </c>
      <c r="L17" s="155"/>
      <c r="M17" s="156">
        <v>5.93</v>
      </c>
      <c r="N17" s="157">
        <f t="shared" si="3"/>
        <v>71.03269635346611</v>
      </c>
      <c r="O17" s="160"/>
      <c r="P17" s="123">
        <v>7</v>
      </c>
    </row>
    <row r="18" spans="1:16" s="122" customFormat="1" ht="10.5" customHeight="1">
      <c r="A18" s="37">
        <v>8</v>
      </c>
      <c r="B18" s="155"/>
      <c r="C18" s="156">
        <v>5.672</v>
      </c>
      <c r="D18" s="157">
        <f t="shared" si="0"/>
        <v>77.6417370061729</v>
      </c>
      <c r="E18" s="158"/>
      <c r="F18" s="156">
        <v>5.675</v>
      </c>
      <c r="G18" s="157">
        <f t="shared" si="1"/>
        <v>77.5596705233946</v>
      </c>
      <c r="H18" s="159"/>
      <c r="I18" s="155"/>
      <c r="J18" s="156">
        <v>5.853</v>
      </c>
      <c r="K18" s="157">
        <f t="shared" si="2"/>
        <v>72.9139521675316</v>
      </c>
      <c r="L18" s="155"/>
      <c r="M18" s="156">
        <v>5.905</v>
      </c>
      <c r="N18" s="157">
        <f t="shared" si="3"/>
        <v>71.63543184818043</v>
      </c>
      <c r="O18" s="160"/>
      <c r="P18" s="123">
        <v>8</v>
      </c>
    </row>
    <row r="19" spans="1:16" s="122" customFormat="1" ht="10.5" customHeight="1">
      <c r="A19" s="37">
        <v>9</v>
      </c>
      <c r="B19" s="155"/>
      <c r="C19" s="156">
        <v>5.813</v>
      </c>
      <c r="D19" s="157">
        <f t="shared" si="0"/>
        <v>73.92086518738188</v>
      </c>
      <c r="E19" s="158"/>
      <c r="F19" s="156">
        <v>5.888</v>
      </c>
      <c r="G19" s="157">
        <f t="shared" si="1"/>
        <v>72.0496846939981</v>
      </c>
      <c r="H19" s="159"/>
      <c r="I19" s="155"/>
      <c r="J19" s="156">
        <v>5.801</v>
      </c>
      <c r="K19" s="157">
        <f t="shared" si="2"/>
        <v>74.22700821871743</v>
      </c>
      <c r="L19" s="155"/>
      <c r="M19" s="156">
        <v>5.967</v>
      </c>
      <c r="N19" s="157">
        <f t="shared" si="3"/>
        <v>70.1545125754355</v>
      </c>
      <c r="O19" s="160"/>
      <c r="P19" s="123">
        <v>9</v>
      </c>
    </row>
    <row r="20" spans="1:16" s="122" customFormat="1" ht="10.5" customHeight="1">
      <c r="A20" s="37">
        <v>10</v>
      </c>
      <c r="B20" s="344" t="s">
        <v>113</v>
      </c>
      <c r="C20" s="156">
        <v>5.86</v>
      </c>
      <c r="D20" s="157">
        <f t="shared" si="0"/>
        <v>72.73985905485212</v>
      </c>
      <c r="E20" s="158"/>
      <c r="F20" s="156">
        <v>5.83</v>
      </c>
      <c r="G20" s="157">
        <f t="shared" si="1"/>
        <v>73.49039433462102</v>
      </c>
      <c r="H20" s="159" t="s">
        <v>101</v>
      </c>
      <c r="I20" s="155"/>
      <c r="J20" s="156">
        <v>5.846</v>
      </c>
      <c r="K20" s="157">
        <f t="shared" si="2"/>
        <v>73.08867103179344</v>
      </c>
      <c r="L20" s="155"/>
      <c r="M20" s="156">
        <v>5.991</v>
      </c>
      <c r="N20" s="157">
        <f t="shared" si="3"/>
        <v>69.59355920321254</v>
      </c>
      <c r="O20" s="160"/>
      <c r="P20" s="123">
        <v>10</v>
      </c>
    </row>
    <row r="21" spans="1:16" s="122" customFormat="1" ht="10.5" customHeight="1">
      <c r="A21" s="37">
        <v>11</v>
      </c>
      <c r="B21" s="155"/>
      <c r="C21" s="156">
        <v>5.86</v>
      </c>
      <c r="D21" s="157">
        <f t="shared" si="0"/>
        <v>72.73985905485212</v>
      </c>
      <c r="E21" s="158"/>
      <c r="F21" s="156">
        <v>5.856</v>
      </c>
      <c r="G21" s="157">
        <f t="shared" si="1"/>
        <v>72.83926438532055</v>
      </c>
      <c r="H21" s="159"/>
      <c r="I21" s="155"/>
      <c r="J21" s="156">
        <v>5.838</v>
      </c>
      <c r="K21" s="157">
        <f t="shared" si="2"/>
        <v>73.28911981265082</v>
      </c>
      <c r="L21" s="155"/>
      <c r="M21" s="156">
        <v>5.921</v>
      </c>
      <c r="N21" s="157">
        <f t="shared" si="3"/>
        <v>71.24880178671826</v>
      </c>
      <c r="O21" s="160"/>
      <c r="P21" s="123">
        <v>11</v>
      </c>
    </row>
    <row r="22" spans="1:16" s="122" customFormat="1" ht="10.5" customHeight="1">
      <c r="A22" s="37">
        <v>12</v>
      </c>
      <c r="B22" s="155"/>
      <c r="C22" s="156">
        <v>5.767</v>
      </c>
      <c r="D22" s="157">
        <f t="shared" si="0"/>
        <v>75.10481564460515</v>
      </c>
      <c r="E22" s="158"/>
      <c r="F22" s="156">
        <v>5.855</v>
      </c>
      <c r="G22" s="157">
        <f t="shared" si="1"/>
        <v>72.86414755684811</v>
      </c>
      <c r="H22" s="159"/>
      <c r="I22" s="155"/>
      <c r="J22" s="156">
        <v>5.822</v>
      </c>
      <c r="K22" s="157">
        <f t="shared" si="2"/>
        <v>73.69249913941846</v>
      </c>
      <c r="L22" s="155"/>
      <c r="M22" s="156">
        <v>5.876</v>
      </c>
      <c r="N22" s="157">
        <f t="shared" si="3"/>
        <v>72.34426572120626</v>
      </c>
      <c r="O22" s="160"/>
      <c r="P22" s="123">
        <v>12</v>
      </c>
    </row>
    <row r="23" spans="1:16" s="122" customFormat="1" ht="10.5" customHeight="1">
      <c r="A23" s="37">
        <v>13</v>
      </c>
      <c r="B23" s="155"/>
      <c r="C23" s="156">
        <v>5.822</v>
      </c>
      <c r="D23" s="157">
        <f t="shared" si="0"/>
        <v>73.69249913941846</v>
      </c>
      <c r="E23" s="158"/>
      <c r="F23" s="156">
        <v>5.818</v>
      </c>
      <c r="G23" s="157">
        <f t="shared" si="1"/>
        <v>73.79386432570604</v>
      </c>
      <c r="H23" s="159"/>
      <c r="I23" s="155"/>
      <c r="J23" s="156">
        <v>5.851</v>
      </c>
      <c r="K23" s="157">
        <f t="shared" si="2"/>
        <v>72.96380785986504</v>
      </c>
      <c r="L23" s="155"/>
      <c r="M23" s="156">
        <v>5.899</v>
      </c>
      <c r="N23" s="157">
        <f t="shared" si="3"/>
        <v>71.78122984001384</v>
      </c>
      <c r="O23" s="160"/>
      <c r="P23" s="123">
        <v>13</v>
      </c>
    </row>
    <row r="24" spans="1:16" s="122" customFormat="1" ht="10.5" customHeight="1">
      <c r="A24" s="37">
        <v>14</v>
      </c>
      <c r="B24" s="155"/>
      <c r="C24" s="156">
        <v>5.831</v>
      </c>
      <c r="D24" s="157">
        <f t="shared" si="0"/>
        <v>73.46518970672275</v>
      </c>
      <c r="E24" s="158"/>
      <c r="F24" s="156">
        <v>5.871</v>
      </c>
      <c r="G24" s="157">
        <f t="shared" si="1"/>
        <v>72.46754126453664</v>
      </c>
      <c r="H24" s="159"/>
      <c r="I24" s="155"/>
      <c r="J24" s="156">
        <v>5.828</v>
      </c>
      <c r="K24" s="157">
        <f t="shared" si="2"/>
        <v>73.54084251870951</v>
      </c>
      <c r="L24" s="155"/>
      <c r="M24" s="156">
        <v>5.884</v>
      </c>
      <c r="N24" s="157">
        <f t="shared" si="3"/>
        <v>72.14767813346728</v>
      </c>
      <c r="O24" s="160"/>
      <c r="P24" s="123">
        <v>14</v>
      </c>
    </row>
    <row r="25" spans="1:16" s="122" customFormat="1" ht="10.5" customHeight="1">
      <c r="A25" s="37">
        <v>15</v>
      </c>
      <c r="B25" s="155"/>
      <c r="C25" s="156">
        <v>5.837</v>
      </c>
      <c r="D25" s="157">
        <f t="shared" si="0"/>
        <v>73.31423387733852</v>
      </c>
      <c r="E25" s="158"/>
      <c r="F25" s="156">
        <v>5.83</v>
      </c>
      <c r="G25" s="157">
        <f t="shared" si="1"/>
        <v>73.49039433462102</v>
      </c>
      <c r="H25" s="159"/>
      <c r="I25" s="155"/>
      <c r="J25" s="156">
        <v>5.82</v>
      </c>
      <c r="K25" s="157">
        <f t="shared" si="2"/>
        <v>73.74315560751525</v>
      </c>
      <c r="L25" s="155"/>
      <c r="M25" s="156">
        <v>5.956</v>
      </c>
      <c r="N25" s="157">
        <f t="shared" si="3"/>
        <v>70.41388539461761</v>
      </c>
      <c r="O25" s="160"/>
      <c r="P25" s="123">
        <v>15</v>
      </c>
    </row>
    <row r="26" spans="1:16" s="122" customFormat="1" ht="10.5" customHeight="1">
      <c r="A26" s="37">
        <v>16</v>
      </c>
      <c r="B26" s="155"/>
      <c r="C26" s="156">
        <v>5.91</v>
      </c>
      <c r="D26" s="157">
        <f t="shared" si="0"/>
        <v>71.51427257709409</v>
      </c>
      <c r="E26" s="158"/>
      <c r="F26" s="156">
        <v>5.881</v>
      </c>
      <c r="G26" s="157">
        <f t="shared" si="1"/>
        <v>72.2213044691488</v>
      </c>
      <c r="H26" s="159"/>
      <c r="I26" s="155"/>
      <c r="J26" s="156">
        <v>5.834</v>
      </c>
      <c r="K26" s="157">
        <f t="shared" si="2"/>
        <v>73.38965357286952</v>
      </c>
      <c r="L26" s="155"/>
      <c r="M26" s="156">
        <v>5.883</v>
      </c>
      <c r="N26" s="157">
        <f t="shared" si="3"/>
        <v>72.17220773061555</v>
      </c>
      <c r="O26" s="160"/>
      <c r="P26" s="123">
        <v>16</v>
      </c>
    </row>
    <row r="27" spans="1:16" s="122" customFormat="1" ht="10.5" customHeight="1">
      <c r="A27" s="37">
        <v>17</v>
      </c>
      <c r="B27" s="155"/>
      <c r="C27" s="156">
        <v>5.855</v>
      </c>
      <c r="D27" s="157">
        <f t="shared" si="0"/>
        <v>72.86414755684811</v>
      </c>
      <c r="E27" s="158"/>
      <c r="F27" s="156">
        <v>5.805</v>
      </c>
      <c r="G27" s="157">
        <f t="shared" si="1"/>
        <v>74.12474956618378</v>
      </c>
      <c r="H27" s="159"/>
      <c r="I27" s="155"/>
      <c r="J27" s="156">
        <v>5.828</v>
      </c>
      <c r="K27" s="157">
        <f t="shared" si="2"/>
        <v>73.54084251870951</v>
      </c>
      <c r="L27" s="155"/>
      <c r="M27" s="156">
        <v>5.829</v>
      </c>
      <c r="N27" s="157">
        <f t="shared" si="3"/>
        <v>73.51561193564835</v>
      </c>
      <c r="O27" s="160"/>
      <c r="P27" s="123">
        <v>17</v>
      </c>
    </row>
    <row r="28" spans="1:16" s="122" customFormat="1" ht="10.5" customHeight="1">
      <c r="A28" s="37">
        <v>18</v>
      </c>
      <c r="B28" s="155"/>
      <c r="C28" s="156">
        <v>5.834</v>
      </c>
      <c r="D28" s="157">
        <f t="shared" si="0"/>
        <v>73.38965357286952</v>
      </c>
      <c r="E28" s="158"/>
      <c r="F28" s="156">
        <v>5.868</v>
      </c>
      <c r="G28" s="157">
        <f t="shared" si="1"/>
        <v>72.54165789611858</v>
      </c>
      <c r="H28" s="159"/>
      <c r="I28" s="155"/>
      <c r="J28" s="156">
        <v>5.831</v>
      </c>
      <c r="K28" s="157">
        <f t="shared" si="2"/>
        <v>73.46518970672275</v>
      </c>
      <c r="L28" s="155"/>
      <c r="M28" s="156">
        <v>5.947</v>
      </c>
      <c r="N28" s="157">
        <f t="shared" si="3"/>
        <v>70.6271709160982</v>
      </c>
      <c r="O28" s="160"/>
      <c r="P28" s="123">
        <v>18</v>
      </c>
    </row>
    <row r="29" spans="1:16" s="122" customFormat="1" ht="10.5" customHeight="1">
      <c r="A29" s="37">
        <v>19</v>
      </c>
      <c r="B29" s="155"/>
      <c r="C29" s="156">
        <v>5.841</v>
      </c>
      <c r="D29" s="157">
        <f t="shared" si="0"/>
        <v>73.21385499624074</v>
      </c>
      <c r="E29" s="158"/>
      <c r="F29" s="156">
        <v>5.83</v>
      </c>
      <c r="G29" s="157">
        <f t="shared" si="1"/>
        <v>73.49039433462102</v>
      </c>
      <c r="H29" s="159"/>
      <c r="I29" s="155"/>
      <c r="J29" s="156">
        <v>5.779</v>
      </c>
      <c r="K29" s="157">
        <f t="shared" si="2"/>
        <v>74.79323161133713</v>
      </c>
      <c r="L29" s="155"/>
      <c r="M29" s="156">
        <v>5.791</v>
      </c>
      <c r="N29" s="157">
        <f t="shared" si="3"/>
        <v>74.48358254600524</v>
      </c>
      <c r="O29" s="160"/>
      <c r="P29" s="123">
        <v>19</v>
      </c>
    </row>
    <row r="30" spans="1:16" s="122" customFormat="1" ht="10.5" customHeight="1">
      <c r="A30" s="37">
        <v>20</v>
      </c>
      <c r="B30" s="155"/>
      <c r="C30" s="156">
        <v>5.85</v>
      </c>
      <c r="D30" s="157">
        <f t="shared" si="0"/>
        <v>72.9887548834831</v>
      </c>
      <c r="E30" s="158"/>
      <c r="F30" s="156">
        <v>5.863</v>
      </c>
      <c r="G30" s="157">
        <f t="shared" si="1"/>
        <v>72.6654385372015</v>
      </c>
      <c r="H30" s="159"/>
      <c r="I30" s="155"/>
      <c r="J30" s="156">
        <v>5.835</v>
      </c>
      <c r="K30" s="157">
        <f t="shared" si="2"/>
        <v>73.36450074859256</v>
      </c>
      <c r="L30" s="155"/>
      <c r="M30" s="156">
        <v>5.878</v>
      </c>
      <c r="N30" s="157">
        <f t="shared" si="3"/>
        <v>72.2950435653108</v>
      </c>
      <c r="O30" s="160"/>
      <c r="P30" s="123">
        <v>20</v>
      </c>
    </row>
    <row r="31" spans="1:16" s="122" customFormat="1" ht="10.5" customHeight="1">
      <c r="A31" s="37">
        <v>21</v>
      </c>
      <c r="B31" s="155"/>
      <c r="C31" s="156">
        <v>5.825</v>
      </c>
      <c r="D31" s="157">
        <f t="shared" si="0"/>
        <v>73.6166122492586</v>
      </c>
      <c r="E31" s="158"/>
      <c r="F31" s="156">
        <v>5.943</v>
      </c>
      <c r="G31" s="157">
        <f t="shared" si="1"/>
        <v>70.72227566333586</v>
      </c>
      <c r="H31" s="159"/>
      <c r="I31" s="155"/>
      <c r="J31" s="156">
        <v>5.831</v>
      </c>
      <c r="K31" s="157">
        <f t="shared" si="2"/>
        <v>73.46518970672275</v>
      </c>
      <c r="L31" s="155"/>
      <c r="M31" s="156">
        <v>5.861</v>
      </c>
      <c r="N31" s="157">
        <f t="shared" si="3"/>
        <v>72.71503951769424</v>
      </c>
      <c r="O31" s="160"/>
      <c r="P31" s="123">
        <v>21</v>
      </c>
    </row>
    <row r="32" spans="1:16" s="122" customFormat="1" ht="10.5" customHeight="1">
      <c r="A32" s="37">
        <v>22</v>
      </c>
      <c r="B32" s="155"/>
      <c r="C32" s="156">
        <v>5.857</v>
      </c>
      <c r="D32" s="157">
        <f t="shared" si="0"/>
        <v>72.81439395805481</v>
      </c>
      <c r="E32" s="158"/>
      <c r="F32" s="156">
        <v>5.889</v>
      </c>
      <c r="G32" s="157">
        <f t="shared" si="1"/>
        <v>72.02521752898423</v>
      </c>
      <c r="H32" s="159"/>
      <c r="I32" s="155"/>
      <c r="J32" s="156">
        <v>5.836</v>
      </c>
      <c r="K32" s="157">
        <f t="shared" si="2"/>
        <v>73.33936085303527</v>
      </c>
      <c r="L32" s="155"/>
      <c r="M32" s="156">
        <v>5.962</v>
      </c>
      <c r="N32" s="157">
        <f t="shared" si="3"/>
        <v>70.2722313441914</v>
      </c>
      <c r="O32" s="160"/>
      <c r="P32" s="123">
        <v>22</v>
      </c>
    </row>
    <row r="33" spans="1:16" s="122" customFormat="1" ht="10.5" customHeight="1">
      <c r="A33" s="37">
        <v>23</v>
      </c>
      <c r="B33" s="155"/>
      <c r="C33" s="156">
        <v>5.89</v>
      </c>
      <c r="D33" s="157">
        <f t="shared" si="0"/>
        <v>72.00076282496592</v>
      </c>
      <c r="E33" s="158"/>
      <c r="F33" s="156">
        <v>5.85</v>
      </c>
      <c r="G33" s="157">
        <f t="shared" si="1"/>
        <v>72.9887548834831</v>
      </c>
      <c r="H33" s="159"/>
      <c r="I33" s="155"/>
      <c r="J33" s="156">
        <v>5.85</v>
      </c>
      <c r="K33" s="157">
        <f t="shared" si="2"/>
        <v>72.9887548834831</v>
      </c>
      <c r="L33" s="155"/>
      <c r="M33" s="156">
        <v>5.834</v>
      </c>
      <c r="N33" s="157">
        <f t="shared" si="3"/>
        <v>73.38965357286952</v>
      </c>
      <c r="O33" s="160"/>
      <c r="P33" s="123">
        <v>23</v>
      </c>
    </row>
    <row r="34" spans="1:16" s="122" customFormat="1" ht="10.5" customHeight="1">
      <c r="A34" s="37">
        <v>24</v>
      </c>
      <c r="B34" s="155"/>
      <c r="C34" s="156">
        <v>5.84</v>
      </c>
      <c r="D34" s="157">
        <f t="shared" si="0"/>
        <v>73.2389303809345</v>
      </c>
      <c r="E34" s="158"/>
      <c r="F34" s="156">
        <v>5.917</v>
      </c>
      <c r="G34" s="157">
        <f t="shared" si="1"/>
        <v>71.3451653284211</v>
      </c>
      <c r="H34" s="159"/>
      <c r="I34" s="155"/>
      <c r="J34" s="156">
        <v>5.863</v>
      </c>
      <c r="K34" s="157">
        <f t="shared" si="2"/>
        <v>72.6654385372015</v>
      </c>
      <c r="L34" s="155"/>
      <c r="M34" s="156">
        <v>5.909</v>
      </c>
      <c r="N34" s="157">
        <f t="shared" si="3"/>
        <v>71.5384798283643</v>
      </c>
      <c r="O34" s="160"/>
      <c r="P34" s="123">
        <v>24</v>
      </c>
    </row>
    <row r="35" spans="1:16" s="122" customFormat="1" ht="10.5" customHeight="1">
      <c r="A35" s="37">
        <v>25</v>
      </c>
      <c r="B35" s="155"/>
      <c r="C35" s="156">
        <v>5.866</v>
      </c>
      <c r="D35" s="157">
        <f t="shared" si="0"/>
        <v>72.59113217116581</v>
      </c>
      <c r="E35" s="158"/>
      <c r="F35" s="156">
        <v>5.778</v>
      </c>
      <c r="G35" s="157">
        <f t="shared" si="1"/>
        <v>74.8191228207015</v>
      </c>
      <c r="H35" s="159"/>
      <c r="I35" s="155"/>
      <c r="J35" s="156">
        <v>5.858</v>
      </c>
      <c r="K35" s="157">
        <f t="shared" si="2"/>
        <v>72.78953626634959</v>
      </c>
      <c r="L35" s="155"/>
      <c r="M35" s="156">
        <v>5.866</v>
      </c>
      <c r="N35" s="157">
        <f t="shared" si="3"/>
        <v>72.59113217116581</v>
      </c>
      <c r="O35" s="160"/>
      <c r="P35" s="123">
        <v>25</v>
      </c>
    </row>
    <row r="36" spans="1:16" s="122" customFormat="1" ht="10.5" customHeight="1">
      <c r="A36" s="37">
        <v>26</v>
      </c>
      <c r="B36" s="155"/>
      <c r="C36" s="156">
        <v>5.853</v>
      </c>
      <c r="D36" s="157">
        <f t="shared" si="0"/>
        <v>72.9139521675316</v>
      </c>
      <c r="E36" s="158"/>
      <c r="F36" s="156">
        <v>5.848</v>
      </c>
      <c r="G36" s="157">
        <f t="shared" si="1"/>
        <v>73.03868732935226</v>
      </c>
      <c r="H36" s="159"/>
      <c r="I36" s="155"/>
      <c r="J36" s="156">
        <v>5.838</v>
      </c>
      <c r="K36" s="157">
        <f t="shared" si="2"/>
        <v>73.28911981265082</v>
      </c>
      <c r="L36" s="155"/>
      <c r="M36" s="156">
        <v>5.915</v>
      </c>
      <c r="N36" s="157">
        <f t="shared" si="3"/>
        <v>71.3934204270273</v>
      </c>
      <c r="O36" s="160"/>
      <c r="P36" s="123">
        <v>26</v>
      </c>
    </row>
    <row r="37" spans="1:16" s="122" customFormat="1" ht="10.5" customHeight="1">
      <c r="A37" s="37">
        <v>27</v>
      </c>
      <c r="B37" s="155"/>
      <c r="C37" s="156">
        <v>5.925</v>
      </c>
      <c r="D37" s="157">
        <f t="shared" si="0"/>
        <v>71.15263334579572</v>
      </c>
      <c r="E37" s="158"/>
      <c r="F37" s="156">
        <v>5.898</v>
      </c>
      <c r="G37" s="157">
        <f t="shared" si="1"/>
        <v>71.80557277492667</v>
      </c>
      <c r="H37" s="159"/>
      <c r="I37" s="155"/>
      <c r="J37" s="156">
        <v>5.871</v>
      </c>
      <c r="K37" s="157">
        <f t="shared" si="2"/>
        <v>72.46754126453664</v>
      </c>
      <c r="L37" s="155"/>
      <c r="M37" s="156">
        <v>5.921</v>
      </c>
      <c r="N37" s="157">
        <f t="shared" si="3"/>
        <v>71.24880178671826</v>
      </c>
      <c r="O37" s="160"/>
      <c r="P37" s="123">
        <v>27</v>
      </c>
    </row>
    <row r="38" spans="1:16" s="122" customFormat="1" ht="10.5" customHeight="1">
      <c r="A38" s="37">
        <v>28</v>
      </c>
      <c r="B38" s="155"/>
      <c r="C38" s="156">
        <v>5.836</v>
      </c>
      <c r="D38" s="157">
        <f t="shared" si="0"/>
        <v>73.33936085303527</v>
      </c>
      <c r="E38" s="158"/>
      <c r="F38" s="156">
        <v>5.86</v>
      </c>
      <c r="G38" s="157">
        <f t="shared" si="1"/>
        <v>72.73985905485212</v>
      </c>
      <c r="H38" s="159"/>
      <c r="I38" s="155"/>
      <c r="J38" s="156">
        <v>5.886</v>
      </c>
      <c r="K38" s="157">
        <f t="shared" si="2"/>
        <v>72.09865644088974</v>
      </c>
      <c r="L38" s="155"/>
      <c r="M38" s="156">
        <v>5.857</v>
      </c>
      <c r="N38" s="157">
        <f t="shared" si="3"/>
        <v>72.81439395805481</v>
      </c>
      <c r="O38" s="160"/>
      <c r="P38" s="123">
        <v>28</v>
      </c>
    </row>
    <row r="39" spans="1:16" s="122" customFormat="1" ht="10.5" customHeight="1">
      <c r="A39" s="37">
        <v>29</v>
      </c>
      <c r="B39" s="155"/>
      <c r="C39" s="156">
        <v>5.849</v>
      </c>
      <c r="D39" s="157">
        <f t="shared" si="0"/>
        <v>73.01371470372763</v>
      </c>
      <c r="E39" s="158"/>
      <c r="F39" s="156">
        <v>5.842</v>
      </c>
      <c r="G39" s="157">
        <f t="shared" si="1"/>
        <v>73.1887924872258</v>
      </c>
      <c r="H39" s="159"/>
      <c r="J39" s="156">
        <v>5.939</v>
      </c>
      <c r="K39" s="157">
        <f t="shared" si="2"/>
        <v>70.81757263843178</v>
      </c>
      <c r="L39" s="155"/>
      <c r="M39" s="156">
        <v>5.918</v>
      </c>
      <c r="N39" s="157">
        <f t="shared" si="3"/>
        <v>71.32105612344715</v>
      </c>
      <c r="O39" s="160"/>
      <c r="P39" s="123">
        <v>29</v>
      </c>
    </row>
    <row r="40" spans="1:16" s="122" customFormat="1" ht="10.5" customHeight="1">
      <c r="A40" s="37">
        <v>30</v>
      </c>
      <c r="B40" s="155"/>
      <c r="C40" s="156">
        <v>5.858</v>
      </c>
      <c r="D40" s="157">
        <f t="shared" si="0"/>
        <v>72.78953626634959</v>
      </c>
      <c r="E40" s="158"/>
      <c r="F40" s="156">
        <v>5.854</v>
      </c>
      <c r="G40" s="157">
        <f t="shared" si="1"/>
        <v>72.88904348134639</v>
      </c>
      <c r="H40" s="159"/>
      <c r="I40" s="155"/>
      <c r="J40" s="156">
        <v>5.886</v>
      </c>
      <c r="K40" s="157">
        <f t="shared" si="2"/>
        <v>72.09865644088974</v>
      </c>
      <c r="L40" s="155"/>
      <c r="M40" s="156">
        <v>5.919</v>
      </c>
      <c r="N40" s="157">
        <f t="shared" si="3"/>
        <v>71.2969591370076</v>
      </c>
      <c r="O40" s="160"/>
      <c r="P40" s="123">
        <v>30</v>
      </c>
    </row>
    <row r="41" spans="1:16" s="122" customFormat="1" ht="10.5" customHeight="1">
      <c r="A41" s="37">
        <v>31</v>
      </c>
      <c r="B41" s="155"/>
      <c r="C41" s="156">
        <v>5.845</v>
      </c>
      <c r="D41" s="157">
        <f t="shared" si="0"/>
        <v>73.11368212615463</v>
      </c>
      <c r="E41" s="158"/>
      <c r="F41" s="156">
        <v>5.857</v>
      </c>
      <c r="G41" s="157">
        <f t="shared" si="1"/>
        <v>72.81439395805481</v>
      </c>
      <c r="H41" s="159"/>
      <c r="I41" s="155"/>
      <c r="J41" s="156">
        <v>5.873</v>
      </c>
      <c r="K41" s="157">
        <f t="shared" si="2"/>
        <v>72.41819326374431</v>
      </c>
      <c r="L41" s="155"/>
      <c r="M41" s="156">
        <v>5.81</v>
      </c>
      <c r="N41" s="157">
        <f t="shared" si="3"/>
        <v>73.99722313892896</v>
      </c>
      <c r="O41" s="160"/>
      <c r="P41" s="123">
        <v>31</v>
      </c>
    </row>
    <row r="42" spans="1:16" s="122" customFormat="1" ht="10.5" customHeight="1">
      <c r="A42" s="37">
        <v>32</v>
      </c>
      <c r="B42" s="155"/>
      <c r="C42" s="156">
        <v>5.878</v>
      </c>
      <c r="D42" s="157">
        <f t="shared" si="0"/>
        <v>72.2950435653108</v>
      </c>
      <c r="E42" s="158"/>
      <c r="F42" s="156">
        <v>5.842</v>
      </c>
      <c r="G42" s="157">
        <f t="shared" si="1"/>
        <v>73.1887924872258</v>
      </c>
      <c r="H42" s="159"/>
      <c r="I42" s="155"/>
      <c r="J42" s="156">
        <v>5.835</v>
      </c>
      <c r="K42" s="157">
        <f t="shared" si="2"/>
        <v>73.36450074859256</v>
      </c>
      <c r="L42" s="155"/>
      <c r="M42" s="156">
        <v>5.878</v>
      </c>
      <c r="N42" s="157">
        <f t="shared" si="3"/>
        <v>72.2950435653108</v>
      </c>
      <c r="O42" s="160"/>
      <c r="P42" s="123">
        <v>32</v>
      </c>
    </row>
    <row r="43" spans="1:16" s="122" customFormat="1" ht="10.5" customHeight="1">
      <c r="A43" s="37">
        <v>33</v>
      </c>
      <c r="B43" s="155"/>
      <c r="C43" s="156">
        <v>5.813</v>
      </c>
      <c r="D43" s="157">
        <f t="shared" si="0"/>
        <v>73.92086518738188</v>
      </c>
      <c r="E43" s="158"/>
      <c r="F43" s="156">
        <v>5.912</v>
      </c>
      <c r="G43" s="157">
        <f t="shared" si="1"/>
        <v>71.46589492072269</v>
      </c>
      <c r="H43" s="159"/>
      <c r="I43" s="155"/>
      <c r="J43" s="156">
        <v>5.912</v>
      </c>
      <c r="K43" s="157">
        <f t="shared" si="2"/>
        <v>71.46589492072269</v>
      </c>
      <c r="L43" s="155"/>
      <c r="M43" s="156">
        <v>5.917</v>
      </c>
      <c r="N43" s="157">
        <f t="shared" si="3"/>
        <v>71.3451653284211</v>
      </c>
      <c r="O43" s="160"/>
      <c r="P43" s="123">
        <v>33</v>
      </c>
    </row>
    <row r="44" spans="1:16" s="122" customFormat="1" ht="10.5" customHeight="1">
      <c r="A44" s="37">
        <v>34</v>
      </c>
      <c r="B44" s="155"/>
      <c r="C44" s="156">
        <v>5.853</v>
      </c>
      <c r="D44" s="157">
        <f t="shared" si="0"/>
        <v>72.9139521675316</v>
      </c>
      <c r="E44" s="158"/>
      <c r="F44" s="156">
        <v>5.843</v>
      </c>
      <c r="G44" s="157">
        <f t="shared" si="1"/>
        <v>73.16374284507596</v>
      </c>
      <c r="H44" s="159"/>
      <c r="I44" s="155"/>
      <c r="J44" s="156">
        <v>5.859</v>
      </c>
      <c r="K44" s="157">
        <f t="shared" si="2"/>
        <v>72.76469130151085</v>
      </c>
      <c r="L44" s="155"/>
      <c r="M44" s="156">
        <v>5.964</v>
      </c>
      <c r="N44" s="157">
        <f t="shared" si="3"/>
        <v>70.22510830689478</v>
      </c>
      <c r="O44" s="160"/>
      <c r="P44" s="123">
        <v>34</v>
      </c>
    </row>
    <row r="45" spans="1:16" s="122" customFormat="1" ht="10.5" customHeight="1">
      <c r="A45" s="37">
        <v>35</v>
      </c>
      <c r="B45" s="155"/>
      <c r="C45" s="156">
        <v>5.847</v>
      </c>
      <c r="D45" s="157">
        <f t="shared" si="0"/>
        <v>73.063672769118</v>
      </c>
      <c r="E45" s="158"/>
      <c r="F45" s="156">
        <v>5.853</v>
      </c>
      <c r="G45" s="157">
        <f t="shared" si="1"/>
        <v>72.9139521675316</v>
      </c>
      <c r="H45" s="159"/>
      <c r="I45" s="155"/>
      <c r="J45" s="156">
        <v>5.854</v>
      </c>
      <c r="K45" s="157">
        <f t="shared" si="2"/>
        <v>72.88904348134639</v>
      </c>
      <c r="L45" s="155"/>
      <c r="M45" s="156">
        <v>5.941</v>
      </c>
      <c r="N45" s="157">
        <f t="shared" si="3"/>
        <v>70.7699000900427</v>
      </c>
      <c r="O45" s="160"/>
      <c r="P45" s="123">
        <v>35</v>
      </c>
    </row>
    <row r="46" spans="1:16" s="122" customFormat="1" ht="10.5" customHeight="1">
      <c r="A46" s="37">
        <v>36</v>
      </c>
      <c r="B46" s="155"/>
      <c r="C46" s="156">
        <v>5.885</v>
      </c>
      <c r="D46" s="157">
        <f t="shared" si="0"/>
        <v>72.12316103972414</v>
      </c>
      <c r="E46" s="158"/>
      <c r="F46" s="156">
        <v>5.91</v>
      </c>
      <c r="G46" s="157">
        <f t="shared" si="1"/>
        <v>71.51427257709409</v>
      </c>
      <c r="H46" s="159"/>
      <c r="I46" s="155"/>
      <c r="J46" s="156">
        <v>5.88</v>
      </c>
      <c r="K46" s="157">
        <f t="shared" si="2"/>
        <v>72.2458716275626</v>
      </c>
      <c r="L46" s="155"/>
      <c r="M46" s="156">
        <v>5.891</v>
      </c>
      <c r="N46" s="157">
        <f t="shared" si="3"/>
        <v>71.97632057348282</v>
      </c>
      <c r="O46" s="160"/>
      <c r="P46" s="123">
        <v>36</v>
      </c>
    </row>
    <row r="47" spans="1:16" s="122" customFormat="1" ht="10.5" customHeight="1">
      <c r="A47" s="37">
        <v>37</v>
      </c>
      <c r="B47" s="155"/>
      <c r="C47" s="156">
        <v>5.862</v>
      </c>
      <c r="D47" s="157">
        <f t="shared" si="0"/>
        <v>72.69023268136547</v>
      </c>
      <c r="E47" s="158"/>
      <c r="F47" s="156">
        <v>5.842</v>
      </c>
      <c r="G47" s="157">
        <f t="shared" si="1"/>
        <v>73.1887924872258</v>
      </c>
      <c r="H47" s="159"/>
      <c r="I47" s="155"/>
      <c r="J47" s="156">
        <v>5.873</v>
      </c>
      <c r="K47" s="157">
        <f t="shared" si="2"/>
        <v>72.41819326374431</v>
      </c>
      <c r="L47" s="155"/>
      <c r="M47" s="156">
        <v>5.875</v>
      </c>
      <c r="N47" s="157">
        <f t="shared" si="3"/>
        <v>72.36889565233137</v>
      </c>
      <c r="O47" s="160"/>
      <c r="P47" s="123">
        <v>37</v>
      </c>
    </row>
    <row r="48" spans="1:16" s="122" customFormat="1" ht="10.5" customHeight="1">
      <c r="A48" s="37">
        <v>38</v>
      </c>
      <c r="B48" s="155"/>
      <c r="C48" s="156">
        <v>5.837</v>
      </c>
      <c r="D48" s="157">
        <f t="shared" si="0"/>
        <v>73.31423387733852</v>
      </c>
      <c r="E48" s="158"/>
      <c r="F48" s="156">
        <v>5.97</v>
      </c>
      <c r="G48" s="157">
        <f t="shared" si="1"/>
        <v>70.08402324295965</v>
      </c>
      <c r="H48" s="159"/>
      <c r="I48" s="155"/>
      <c r="J48" s="156">
        <v>5.878</v>
      </c>
      <c r="K48" s="157">
        <f t="shared" si="2"/>
        <v>72.2950435653108</v>
      </c>
      <c r="L48" s="155"/>
      <c r="M48" s="156">
        <v>5.851</v>
      </c>
      <c r="N48" s="157">
        <f t="shared" si="3"/>
        <v>72.96380785986504</v>
      </c>
      <c r="O48" s="160"/>
      <c r="P48" s="123">
        <v>38</v>
      </c>
    </row>
    <row r="49" spans="1:16" s="122" customFormat="1" ht="10.5" customHeight="1">
      <c r="A49" s="37">
        <v>39</v>
      </c>
      <c r="B49" s="155"/>
      <c r="C49" s="156">
        <v>5.906</v>
      </c>
      <c r="D49" s="157">
        <f t="shared" si="0"/>
        <v>71.61117537435169</v>
      </c>
      <c r="E49" s="158"/>
      <c r="F49" s="156">
        <v>5.9</v>
      </c>
      <c r="G49" s="157">
        <f t="shared" si="1"/>
        <v>71.75689928181556</v>
      </c>
      <c r="H49" s="159"/>
      <c r="I49" s="155"/>
      <c r="J49" s="156">
        <v>5.864</v>
      </c>
      <c r="K49" s="157">
        <f t="shared" si="2"/>
        <v>72.6406570765454</v>
      </c>
      <c r="L49" s="155"/>
      <c r="M49" s="156">
        <v>5.94</v>
      </c>
      <c r="N49" s="157">
        <f t="shared" si="3"/>
        <v>70.79373034497613</v>
      </c>
      <c r="O49" s="160"/>
      <c r="P49" s="123">
        <v>39</v>
      </c>
    </row>
    <row r="50" spans="1:16" s="122" customFormat="1" ht="10.5" customHeight="1">
      <c r="A50" s="37">
        <v>40</v>
      </c>
      <c r="B50" s="155"/>
      <c r="C50" s="156">
        <v>5.858</v>
      </c>
      <c r="D50" s="157">
        <f t="shared" si="0"/>
        <v>72.78953626634959</v>
      </c>
      <c r="E50" s="158"/>
      <c r="F50" s="156">
        <v>5.882</v>
      </c>
      <c r="G50" s="157">
        <f t="shared" si="1"/>
        <v>72.19674983967246</v>
      </c>
      <c r="H50" s="159"/>
      <c r="I50" s="155"/>
      <c r="J50" s="156">
        <v>5.853</v>
      </c>
      <c r="K50" s="157">
        <f t="shared" si="2"/>
        <v>72.9139521675316</v>
      </c>
      <c r="L50" s="155"/>
      <c r="M50" s="156">
        <v>5.862</v>
      </c>
      <c r="N50" s="157">
        <f t="shared" si="3"/>
        <v>72.69023268136547</v>
      </c>
      <c r="O50" s="160"/>
      <c r="P50" s="123">
        <v>40</v>
      </c>
    </row>
    <row r="51" spans="1:16" s="122" customFormat="1" ht="10.5" customHeight="1">
      <c r="A51" s="37">
        <v>41</v>
      </c>
      <c r="B51" s="155"/>
      <c r="C51" s="156">
        <v>5.866</v>
      </c>
      <c r="D51" s="157">
        <f t="shared" si="0"/>
        <v>72.59113217116581</v>
      </c>
      <c r="E51" s="158"/>
      <c r="F51" s="156">
        <v>5.83</v>
      </c>
      <c r="G51" s="157">
        <f t="shared" si="1"/>
        <v>73.49039433462102</v>
      </c>
      <c r="H51" s="159"/>
      <c r="I51" s="155"/>
      <c r="J51" s="156">
        <v>5.89</v>
      </c>
      <c r="K51" s="157">
        <f t="shared" si="2"/>
        <v>72.00076282496592</v>
      </c>
      <c r="L51" s="155"/>
      <c r="M51" s="156">
        <v>5.942</v>
      </c>
      <c r="N51" s="157">
        <f t="shared" si="3"/>
        <v>70.7460818655281</v>
      </c>
      <c r="O51" s="160"/>
      <c r="P51" s="123">
        <v>41</v>
      </c>
    </row>
    <row r="52" spans="1:16" s="122" customFormat="1" ht="10.5" customHeight="1">
      <c r="A52" s="37">
        <v>42</v>
      </c>
      <c r="B52" s="155"/>
      <c r="C52" s="156">
        <v>5.86</v>
      </c>
      <c r="D52" s="157">
        <f t="shared" si="0"/>
        <v>72.73985905485212</v>
      </c>
      <c r="E52" s="158"/>
      <c r="F52" s="156">
        <v>5.878</v>
      </c>
      <c r="G52" s="157">
        <f t="shared" si="1"/>
        <v>72.2950435653108</v>
      </c>
      <c r="H52" s="159"/>
      <c r="I52" s="155"/>
      <c r="J52" s="156">
        <v>5.817</v>
      </c>
      <c r="K52" s="157">
        <f t="shared" si="2"/>
        <v>73.81923830104532</v>
      </c>
      <c r="L52" s="155"/>
      <c r="M52" s="156">
        <v>5.858</v>
      </c>
      <c r="N52" s="157">
        <f t="shared" si="3"/>
        <v>72.78953626634959</v>
      </c>
      <c r="O52" s="160"/>
      <c r="P52" s="123">
        <v>42</v>
      </c>
    </row>
    <row r="53" spans="1:16" s="122" customFormat="1" ht="10.5" customHeight="1">
      <c r="A53" s="37">
        <v>43</v>
      </c>
      <c r="B53" s="155"/>
      <c r="C53" s="156">
        <v>5.861</v>
      </c>
      <c r="D53" s="157">
        <f t="shared" si="0"/>
        <v>72.71503951769424</v>
      </c>
      <c r="E53" s="158"/>
      <c r="F53" s="156">
        <v>5.855</v>
      </c>
      <c r="G53" s="157">
        <f t="shared" si="1"/>
        <v>72.86414755684811</v>
      </c>
      <c r="H53" s="159"/>
      <c r="I53" s="155"/>
      <c r="J53" s="156">
        <v>5.837</v>
      </c>
      <c r="K53" s="157">
        <f t="shared" si="2"/>
        <v>73.31423387733852</v>
      </c>
      <c r="L53" s="155"/>
      <c r="M53" s="156">
        <v>5.838</v>
      </c>
      <c r="N53" s="157">
        <f t="shared" si="3"/>
        <v>73.28911981265082</v>
      </c>
      <c r="O53" s="160"/>
      <c r="P53" s="123">
        <v>43</v>
      </c>
    </row>
    <row r="54" spans="1:16" s="122" customFormat="1" ht="10.5" customHeight="1">
      <c r="A54" s="37">
        <v>44</v>
      </c>
      <c r="B54" s="155"/>
      <c r="C54" s="156">
        <v>5.829</v>
      </c>
      <c r="D54" s="157">
        <f t="shared" si="0"/>
        <v>73.51561193564835</v>
      </c>
      <c r="E54" s="158"/>
      <c r="F54" s="156">
        <v>5.862</v>
      </c>
      <c r="G54" s="157">
        <f t="shared" si="1"/>
        <v>72.69023268136547</v>
      </c>
      <c r="H54" s="159"/>
      <c r="I54" s="155"/>
      <c r="J54" s="156">
        <v>5.875</v>
      </c>
      <c r="K54" s="157">
        <f t="shared" si="2"/>
        <v>72.36889565233137</v>
      </c>
      <c r="L54" s="155"/>
      <c r="M54" s="156">
        <v>5.818</v>
      </c>
      <c r="N54" s="157">
        <f t="shared" si="3"/>
        <v>73.79386432570604</v>
      </c>
      <c r="O54" s="160"/>
      <c r="P54" s="123">
        <v>44</v>
      </c>
    </row>
    <row r="55" spans="1:16" s="122" customFormat="1" ht="10.5" customHeight="1">
      <c r="A55" s="37">
        <v>45</v>
      </c>
      <c r="B55" s="155"/>
      <c r="C55" s="156">
        <v>5.823</v>
      </c>
      <c r="D55" s="157">
        <f t="shared" si="0"/>
        <v>73.66719047672554</v>
      </c>
      <c r="E55" s="158"/>
      <c r="F55" s="156">
        <v>5.857</v>
      </c>
      <c r="G55" s="157">
        <f t="shared" si="1"/>
        <v>72.81439395805481</v>
      </c>
      <c r="H55" s="159"/>
      <c r="I55" s="155"/>
      <c r="J55" s="156">
        <v>5.919</v>
      </c>
      <c r="K55" s="157">
        <f t="shared" si="2"/>
        <v>71.2969591370076</v>
      </c>
      <c r="L55" s="155"/>
      <c r="M55" s="156">
        <v>5.853</v>
      </c>
      <c r="N55" s="157">
        <f t="shared" si="3"/>
        <v>72.9139521675316</v>
      </c>
      <c r="O55" s="160"/>
      <c r="P55" s="123">
        <v>45</v>
      </c>
    </row>
    <row r="56" spans="1:16" s="122" customFormat="1" ht="10.5" customHeight="1">
      <c r="A56" s="37">
        <v>46</v>
      </c>
      <c r="B56" s="155"/>
      <c r="C56" s="156">
        <v>5.843</v>
      </c>
      <c r="D56" s="157">
        <f t="shared" si="0"/>
        <v>73.16374284507596</v>
      </c>
      <c r="E56" s="158"/>
      <c r="F56" s="156">
        <v>5.911</v>
      </c>
      <c r="G56" s="157">
        <f t="shared" si="1"/>
        <v>71.49007761065057</v>
      </c>
      <c r="H56" s="159"/>
      <c r="I56" s="155"/>
      <c r="J56" s="156">
        <v>5.859</v>
      </c>
      <c r="K56" s="157">
        <f t="shared" si="2"/>
        <v>72.76469130151085</v>
      </c>
      <c r="L56" s="155"/>
      <c r="M56" s="156">
        <v>5.889</v>
      </c>
      <c r="N56" s="157">
        <f t="shared" si="3"/>
        <v>72.02521752898423</v>
      </c>
      <c r="O56" s="160"/>
      <c r="P56" s="123">
        <v>46</v>
      </c>
    </row>
    <row r="57" spans="1:16" s="122" customFormat="1" ht="10.5" customHeight="1">
      <c r="A57" s="37">
        <v>47</v>
      </c>
      <c r="B57" s="155"/>
      <c r="C57" s="156">
        <v>5.865</v>
      </c>
      <c r="D57" s="157">
        <f t="shared" si="0"/>
        <v>72.61588829074755</v>
      </c>
      <c r="E57" s="158"/>
      <c r="F57" s="156">
        <v>5.959</v>
      </c>
      <c r="G57" s="157">
        <f t="shared" si="1"/>
        <v>70.34300488365413</v>
      </c>
      <c r="H57" s="159"/>
      <c r="I57" s="155"/>
      <c r="J57" s="156">
        <v>5.822</v>
      </c>
      <c r="K57" s="157">
        <f t="shared" si="2"/>
        <v>73.69249913941846</v>
      </c>
      <c r="L57" s="155"/>
      <c r="M57" s="156">
        <v>5.801</v>
      </c>
      <c r="N57" s="157">
        <f t="shared" si="3"/>
        <v>74.22700821871743</v>
      </c>
      <c r="O57" s="160"/>
      <c r="P57" s="123">
        <v>47</v>
      </c>
    </row>
    <row r="58" spans="1:16" s="122" customFormat="1" ht="10.5" customHeight="1">
      <c r="A58" s="37">
        <v>48</v>
      </c>
      <c r="B58" s="155"/>
      <c r="C58" s="156">
        <v>5.834</v>
      </c>
      <c r="D58" s="157">
        <f t="shared" si="0"/>
        <v>73.38965357286952</v>
      </c>
      <c r="E58" s="158"/>
      <c r="F58" s="156">
        <v>5.825</v>
      </c>
      <c r="G58" s="157">
        <f t="shared" si="1"/>
        <v>73.6166122492586</v>
      </c>
      <c r="H58" s="159"/>
      <c r="I58" s="155"/>
      <c r="J58" s="156">
        <v>5.906</v>
      </c>
      <c r="K58" s="157">
        <f t="shared" si="2"/>
        <v>71.61117537435169</v>
      </c>
      <c r="L58" s="155"/>
      <c r="M58" s="156">
        <v>5.836</v>
      </c>
      <c r="N58" s="157">
        <f t="shared" si="3"/>
        <v>73.33936085303527</v>
      </c>
      <c r="O58" s="160"/>
      <c r="P58" s="123">
        <v>48</v>
      </c>
    </row>
    <row r="59" spans="1:16" s="122" customFormat="1" ht="10.5" customHeight="1">
      <c r="A59" s="37">
        <v>49</v>
      </c>
      <c r="B59" s="155"/>
      <c r="C59" s="156">
        <v>5.864</v>
      </c>
      <c r="D59" s="157">
        <f t="shared" si="0"/>
        <v>72.6406570765454</v>
      </c>
      <c r="E59" s="158"/>
      <c r="F59" s="156">
        <v>5.858</v>
      </c>
      <c r="G59" s="157">
        <f t="shared" si="1"/>
        <v>72.78953626634959</v>
      </c>
      <c r="H59" s="159"/>
      <c r="I59" s="155"/>
      <c r="J59" s="156">
        <v>5.924</v>
      </c>
      <c r="K59" s="157">
        <f t="shared" si="2"/>
        <v>71.17665719414177</v>
      </c>
      <c r="L59" s="155"/>
      <c r="M59" s="156">
        <v>5.853</v>
      </c>
      <c r="N59" s="157">
        <f t="shared" si="3"/>
        <v>72.9139521675316</v>
      </c>
      <c r="O59" s="160"/>
      <c r="P59" s="123">
        <v>49</v>
      </c>
    </row>
    <row r="60" spans="1:16" s="122" customFormat="1" ht="10.5" customHeight="1">
      <c r="A60" s="37">
        <v>50</v>
      </c>
      <c r="B60" s="155"/>
      <c r="C60" s="156">
        <v>5.841</v>
      </c>
      <c r="D60" s="157">
        <f t="shared" si="0"/>
        <v>73.21385499624074</v>
      </c>
      <c r="E60" s="158"/>
      <c r="F60" s="156">
        <v>5.844</v>
      </c>
      <c r="G60" s="157">
        <f t="shared" si="1"/>
        <v>73.1387060609851</v>
      </c>
      <c r="H60" s="159"/>
      <c r="I60" s="155"/>
      <c r="J60" s="156">
        <v>5.898</v>
      </c>
      <c r="K60" s="157">
        <f t="shared" si="2"/>
        <v>71.80557277492667</v>
      </c>
      <c r="L60" s="155"/>
      <c r="M60" s="156">
        <v>5.875</v>
      </c>
      <c r="N60" s="157">
        <f t="shared" si="3"/>
        <v>72.36889565233137</v>
      </c>
      <c r="O60" s="160"/>
      <c r="P60" s="123">
        <v>50</v>
      </c>
    </row>
    <row r="61" spans="1:16" s="122" customFormat="1" ht="10.5" customHeight="1">
      <c r="A61" s="37">
        <v>51</v>
      </c>
      <c r="B61" s="155"/>
      <c r="C61" s="156">
        <v>5.855</v>
      </c>
      <c r="D61" s="157">
        <f t="shared" si="0"/>
        <v>72.86414755684811</v>
      </c>
      <c r="E61" s="158"/>
      <c r="F61" s="156">
        <v>5.813</v>
      </c>
      <c r="G61" s="157">
        <f t="shared" si="1"/>
        <v>73.92086518738188</v>
      </c>
      <c r="H61" s="159"/>
      <c r="I61" s="155"/>
      <c r="J61" s="156">
        <v>5.868</v>
      </c>
      <c r="K61" s="157">
        <f t="shared" si="2"/>
        <v>72.54165789611858</v>
      </c>
      <c r="L61" s="155"/>
      <c r="M61" s="156">
        <v>5.829</v>
      </c>
      <c r="N61" s="157">
        <f t="shared" si="3"/>
        <v>73.51561193564835</v>
      </c>
      <c r="O61" s="160"/>
      <c r="P61" s="123">
        <v>51</v>
      </c>
    </row>
    <row r="62" spans="1:16" s="122" customFormat="1" ht="10.5" customHeight="1">
      <c r="A62" s="37">
        <v>52</v>
      </c>
      <c r="B62" s="155"/>
      <c r="C62" s="156">
        <v>5.853</v>
      </c>
      <c r="D62" s="157">
        <f t="shared" si="0"/>
        <v>72.9139521675316</v>
      </c>
      <c r="E62" s="158"/>
      <c r="F62" s="156">
        <v>5.866</v>
      </c>
      <c r="G62" s="157">
        <f t="shared" si="1"/>
        <v>72.59113217116581</v>
      </c>
      <c r="H62" s="159"/>
      <c r="I62" s="155"/>
      <c r="J62" s="156">
        <v>5.867</v>
      </c>
      <c r="K62" s="157">
        <f t="shared" si="2"/>
        <v>72.56638870916531</v>
      </c>
      <c r="L62" s="155"/>
      <c r="M62" s="156">
        <v>5.894</v>
      </c>
      <c r="N62" s="157">
        <f t="shared" si="3"/>
        <v>71.90306844974943</v>
      </c>
      <c r="O62" s="160"/>
      <c r="P62" s="123">
        <v>52</v>
      </c>
    </row>
    <row r="63" spans="1:16" s="122" customFormat="1" ht="10.5" customHeight="1">
      <c r="A63" s="37">
        <v>53</v>
      </c>
      <c r="B63" s="155"/>
      <c r="C63" s="156">
        <v>5.835</v>
      </c>
      <c r="D63" s="157">
        <f t="shared" si="0"/>
        <v>73.36450074859256</v>
      </c>
      <c r="E63" s="158"/>
      <c r="F63" s="156">
        <v>5.89</v>
      </c>
      <c r="G63" s="157">
        <f t="shared" si="1"/>
        <v>72.00076282496592</v>
      </c>
      <c r="H63" s="159"/>
      <c r="I63" s="155"/>
      <c r="J63" s="156">
        <v>5.854</v>
      </c>
      <c r="K63" s="157">
        <f t="shared" si="2"/>
        <v>72.88904348134639</v>
      </c>
      <c r="L63" s="155"/>
      <c r="M63" s="156">
        <v>5.912</v>
      </c>
      <c r="N63" s="157">
        <f t="shared" si="3"/>
        <v>71.46589492072269</v>
      </c>
      <c r="O63" s="160"/>
      <c r="P63" s="123">
        <v>53</v>
      </c>
    </row>
    <row r="64" spans="1:16" s="122" customFormat="1" ht="10.5" customHeight="1">
      <c r="A64" s="37">
        <v>54</v>
      </c>
      <c r="B64" s="155"/>
      <c r="C64" s="156">
        <v>5.872</v>
      </c>
      <c r="D64" s="157">
        <f t="shared" si="0"/>
        <v>72.44286096117722</v>
      </c>
      <c r="E64" s="158"/>
      <c r="F64" s="156">
        <v>5.853</v>
      </c>
      <c r="G64" s="157">
        <f t="shared" si="1"/>
        <v>72.9139521675316</v>
      </c>
      <c r="H64" s="159"/>
      <c r="I64" s="155"/>
      <c r="J64" s="156">
        <v>5.894</v>
      </c>
      <c r="K64" s="157">
        <f t="shared" si="2"/>
        <v>71.90306844974943</v>
      </c>
      <c r="L64" s="155"/>
      <c r="M64" s="156">
        <v>5.832</v>
      </c>
      <c r="N64" s="157">
        <f t="shared" si="3"/>
        <v>73.43999804305652</v>
      </c>
      <c r="O64" s="160"/>
      <c r="P64" s="123">
        <v>54</v>
      </c>
    </row>
    <row r="65" spans="1:16" s="122" customFormat="1" ht="10.5" customHeight="1">
      <c r="A65" s="37">
        <v>55</v>
      </c>
      <c r="B65" s="155"/>
      <c r="C65" s="156">
        <v>5.863</v>
      </c>
      <c r="D65" s="157">
        <f t="shared" si="0"/>
        <v>72.6654385372015</v>
      </c>
      <c r="E65" s="158"/>
      <c r="F65" s="156">
        <v>5.881</v>
      </c>
      <c r="G65" s="157">
        <f t="shared" si="1"/>
        <v>72.2213044691488</v>
      </c>
      <c r="H65" s="159"/>
      <c r="I65" s="155"/>
      <c r="J65" s="156">
        <v>5.877</v>
      </c>
      <c r="K65" s="157">
        <f t="shared" si="2"/>
        <v>72.31964836171751</v>
      </c>
      <c r="L65" s="155"/>
      <c r="M65" s="156">
        <v>5.877</v>
      </c>
      <c r="N65" s="157">
        <f t="shared" si="3"/>
        <v>72.31964836171751</v>
      </c>
      <c r="O65" s="160"/>
      <c r="P65" s="123">
        <v>55</v>
      </c>
    </row>
    <row r="66" spans="1:16" s="122" customFormat="1" ht="10.5" customHeight="1">
      <c r="A66" s="37">
        <v>56</v>
      </c>
      <c r="B66" s="155"/>
      <c r="C66" s="156">
        <v>5.841</v>
      </c>
      <c r="D66" s="157">
        <f t="shared" si="0"/>
        <v>73.21385499624074</v>
      </c>
      <c r="E66" s="158"/>
      <c r="F66" s="156">
        <v>5.762</v>
      </c>
      <c r="G66" s="157">
        <f t="shared" si="1"/>
        <v>75.23521724458116</v>
      </c>
      <c r="H66" s="159"/>
      <c r="I66" s="155"/>
      <c r="J66" s="156">
        <v>5.96</v>
      </c>
      <c r="K66" s="157">
        <f t="shared" si="2"/>
        <v>70.31940182874645</v>
      </c>
      <c r="L66" s="155"/>
      <c r="M66" s="156">
        <v>5.816</v>
      </c>
      <c r="N66" s="157">
        <f t="shared" si="3"/>
        <v>73.84462536587395</v>
      </c>
      <c r="O66" s="160"/>
      <c r="P66" s="123">
        <v>56</v>
      </c>
    </row>
    <row r="67" spans="1:16" s="122" customFormat="1" ht="10.5" customHeight="1">
      <c r="A67" s="37">
        <v>57</v>
      </c>
      <c r="B67" s="155"/>
      <c r="C67" s="156">
        <v>5.883</v>
      </c>
      <c r="D67" s="157">
        <f t="shared" si="0"/>
        <v>72.17220773061555</v>
      </c>
      <c r="E67" s="158"/>
      <c r="F67" s="156">
        <v>5.808</v>
      </c>
      <c r="G67" s="157">
        <f t="shared" si="1"/>
        <v>74.04819418831438</v>
      </c>
      <c r="H67" s="159"/>
      <c r="I67" s="155"/>
      <c r="J67" s="156">
        <v>5.866</v>
      </c>
      <c r="K67" s="157">
        <f t="shared" si="2"/>
        <v>72.59113217116581</v>
      </c>
      <c r="L67" s="155"/>
      <c r="M67" s="156">
        <v>5.881</v>
      </c>
      <c r="N67" s="157">
        <f t="shared" si="3"/>
        <v>72.2213044691488</v>
      </c>
      <c r="O67" s="160"/>
      <c r="P67" s="123">
        <v>57</v>
      </c>
    </row>
    <row r="68" spans="1:16" s="122" customFormat="1" ht="10.5" customHeight="1">
      <c r="A68" s="37">
        <v>58</v>
      </c>
      <c r="B68" s="155"/>
      <c r="C68" s="156">
        <v>5.835</v>
      </c>
      <c r="D68" s="157">
        <f t="shared" si="0"/>
        <v>73.36450074859256</v>
      </c>
      <c r="E68" s="158"/>
      <c r="F68" s="156">
        <v>5.778</v>
      </c>
      <c r="G68" s="157">
        <f t="shared" si="1"/>
        <v>74.8191228207015</v>
      </c>
      <c r="H68" s="159"/>
      <c r="I68" s="155"/>
      <c r="J68" s="156">
        <v>5.828</v>
      </c>
      <c r="K68" s="157">
        <f t="shared" si="2"/>
        <v>73.54084251870951</v>
      </c>
      <c r="L68" s="155"/>
      <c r="M68" s="156">
        <v>5.668</v>
      </c>
      <c r="N68" s="157">
        <f t="shared" si="3"/>
        <v>77.75136175356306</v>
      </c>
      <c r="O68" s="160"/>
      <c r="P68" s="123">
        <v>58</v>
      </c>
    </row>
    <row r="69" spans="1:16" s="122" customFormat="1" ht="10.5" customHeight="1">
      <c r="A69" s="37">
        <v>59</v>
      </c>
      <c r="B69" s="155"/>
      <c r="C69" s="156">
        <v>5.837</v>
      </c>
      <c r="D69" s="157">
        <f t="shared" si="0"/>
        <v>73.31423387733852</v>
      </c>
      <c r="E69" s="158"/>
      <c r="F69" s="156">
        <v>5.793</v>
      </c>
      <c r="G69" s="157">
        <f t="shared" si="1"/>
        <v>74.43216136524825</v>
      </c>
      <c r="H69" s="159"/>
      <c r="I69" s="155"/>
      <c r="J69" s="156">
        <v>5.901</v>
      </c>
      <c r="K69" s="157">
        <f t="shared" si="2"/>
        <v>71.73258109194295</v>
      </c>
      <c r="L69" s="155"/>
      <c r="M69" s="156">
        <v>5.816</v>
      </c>
      <c r="N69" s="157">
        <f t="shared" si="3"/>
        <v>73.84462536587395</v>
      </c>
      <c r="O69" s="160"/>
      <c r="P69" s="123">
        <v>59</v>
      </c>
    </row>
    <row r="70" spans="1:16" s="122" customFormat="1" ht="10.5" customHeight="1">
      <c r="A70" s="37">
        <v>60</v>
      </c>
      <c r="B70" s="155"/>
      <c r="C70" s="156">
        <v>5.831</v>
      </c>
      <c r="D70" s="157">
        <f t="shared" si="0"/>
        <v>73.46518970672275</v>
      </c>
      <c r="E70" s="158"/>
      <c r="F70" s="156">
        <v>5.859</v>
      </c>
      <c r="G70" s="157">
        <f t="shared" si="1"/>
        <v>72.76469130151085</v>
      </c>
      <c r="H70" s="159"/>
      <c r="I70" s="155"/>
      <c r="J70" s="156">
        <v>5.847</v>
      </c>
      <c r="K70" s="157">
        <f t="shared" si="2"/>
        <v>73.063672769118</v>
      </c>
      <c r="L70" s="155"/>
      <c r="M70" s="156">
        <v>5.838</v>
      </c>
      <c r="N70" s="157">
        <f t="shared" si="3"/>
        <v>73.28911981265082</v>
      </c>
      <c r="O70" s="160"/>
      <c r="P70" s="123">
        <v>60</v>
      </c>
    </row>
    <row r="71" spans="1:16" s="122" customFormat="1" ht="10.5" customHeight="1">
      <c r="A71" s="37">
        <v>61</v>
      </c>
      <c r="B71" s="155"/>
      <c r="C71" s="156">
        <v>5.821</v>
      </c>
      <c r="D71" s="157">
        <f t="shared" si="0"/>
        <v>73.71782084669299</v>
      </c>
      <c r="E71" s="158"/>
      <c r="F71" s="156">
        <v>5.801</v>
      </c>
      <c r="G71" s="157">
        <f t="shared" si="1"/>
        <v>74.22700821871743</v>
      </c>
      <c r="H71" s="159"/>
      <c r="I71" s="155"/>
      <c r="J71" s="156">
        <v>5.807</v>
      </c>
      <c r="K71" s="157">
        <f t="shared" si="2"/>
        <v>74.07369946469063</v>
      </c>
      <c r="L71" s="155"/>
      <c r="M71" s="156">
        <v>5.92</v>
      </c>
      <c r="N71" s="157">
        <f t="shared" si="3"/>
        <v>71.27287436084734</v>
      </c>
      <c r="O71" s="160"/>
      <c r="P71" s="123">
        <v>61</v>
      </c>
    </row>
    <row r="72" spans="1:16" s="122" customFormat="1" ht="10.5" customHeight="1">
      <c r="A72" s="37">
        <v>62</v>
      </c>
      <c r="B72" s="155"/>
      <c r="C72" s="156">
        <v>5.835</v>
      </c>
      <c r="D72" s="157">
        <f t="shared" si="0"/>
        <v>73.36450074859256</v>
      </c>
      <c r="E72" s="158"/>
      <c r="F72" s="156">
        <v>5.652</v>
      </c>
      <c r="G72" s="157">
        <f t="shared" si="1"/>
        <v>78.19219070315125</v>
      </c>
      <c r="H72" s="159"/>
      <c r="I72" s="155"/>
      <c r="J72" s="156">
        <v>5.828</v>
      </c>
      <c r="K72" s="157">
        <f t="shared" si="2"/>
        <v>73.54084251870951</v>
      </c>
      <c r="L72" s="155"/>
      <c r="M72" s="156">
        <v>5.818</v>
      </c>
      <c r="N72" s="157">
        <f t="shared" si="3"/>
        <v>73.79386432570604</v>
      </c>
      <c r="O72" s="160"/>
      <c r="P72" s="123">
        <v>62</v>
      </c>
    </row>
    <row r="73" spans="1:16" s="122" customFormat="1" ht="10.5" customHeight="1" thickBot="1">
      <c r="A73" s="124">
        <v>63</v>
      </c>
      <c r="B73" s="161"/>
      <c r="C73" s="162">
        <v>5.83</v>
      </c>
      <c r="D73" s="157">
        <f t="shared" si="0"/>
        <v>73.49039433462102</v>
      </c>
      <c r="E73" s="163"/>
      <c r="F73" s="162">
        <v>5.745</v>
      </c>
      <c r="G73" s="157">
        <f t="shared" si="1"/>
        <v>75.68113231242818</v>
      </c>
      <c r="H73" s="164"/>
      <c r="I73" s="161"/>
      <c r="J73" s="162">
        <v>5.869</v>
      </c>
      <c r="K73" s="157">
        <f t="shared" si="2"/>
        <v>72.51693972340557</v>
      </c>
      <c r="L73" s="161"/>
      <c r="M73" s="162">
        <v>5.739</v>
      </c>
      <c r="N73" s="165">
        <f t="shared" si="3"/>
        <v>75.83946099785096</v>
      </c>
      <c r="O73" s="166"/>
      <c r="P73" s="47">
        <v>63</v>
      </c>
    </row>
    <row r="74" spans="1:17" ht="24.75" thickBot="1">
      <c r="A74" s="177" t="s">
        <v>0</v>
      </c>
      <c r="B74" s="178" t="s">
        <v>3</v>
      </c>
      <c r="C74" s="179" t="s">
        <v>5</v>
      </c>
      <c r="D74" s="179" t="s">
        <v>7</v>
      </c>
      <c r="E74" s="179" t="s">
        <v>4</v>
      </c>
      <c r="F74" s="179" t="s">
        <v>6</v>
      </c>
      <c r="G74" s="179" t="s">
        <v>8</v>
      </c>
      <c r="H74" s="180" t="s">
        <v>30</v>
      </c>
      <c r="I74" s="178" t="s">
        <v>3</v>
      </c>
      <c r="J74" s="179" t="s">
        <v>5</v>
      </c>
      <c r="K74" s="179" t="s">
        <v>7</v>
      </c>
      <c r="L74" s="179" t="s">
        <v>4</v>
      </c>
      <c r="M74" s="179" t="s">
        <v>6</v>
      </c>
      <c r="N74" s="179" t="s">
        <v>8</v>
      </c>
      <c r="O74" s="181" t="s">
        <v>30</v>
      </c>
      <c r="P74" s="182" t="s">
        <v>0</v>
      </c>
      <c r="Q74" s="176" t="s">
        <v>45</v>
      </c>
    </row>
    <row r="75" spans="1:17" ht="12.75">
      <c r="A75" s="75" t="s">
        <v>14</v>
      </c>
      <c r="B75" s="14"/>
      <c r="C75" s="15">
        <f>AVERAGE(C10:C73)</f>
        <v>5.838171875</v>
      </c>
      <c r="D75" s="15">
        <f>AVERAGE(D10:D73)</f>
        <v>73.2958701990784</v>
      </c>
      <c r="E75" s="14"/>
      <c r="F75" s="26">
        <f>AVERAGE(F10:F73)</f>
        <v>5.837203125000002</v>
      </c>
      <c r="G75" s="14">
        <f>AVERAGE(G10:G73)</f>
        <v>73.3410110328938</v>
      </c>
      <c r="H75" s="66"/>
      <c r="I75" s="14"/>
      <c r="J75" s="15">
        <f>AVERAGE(J10:J73)</f>
        <v>5.850093749999999</v>
      </c>
      <c r="K75" s="15">
        <f>AVERAGE(K10:K73)</f>
        <v>72.99743669628013</v>
      </c>
      <c r="L75" s="14"/>
      <c r="M75" s="14">
        <f>AVERAGE(M10:M73)</f>
        <v>5.876828124999999</v>
      </c>
      <c r="N75" s="14">
        <f>AVERAGE(N10:N73)</f>
        <v>72.34358454264651</v>
      </c>
      <c r="O75" s="126"/>
      <c r="P75" s="132" t="s">
        <v>14</v>
      </c>
      <c r="Q75" s="393">
        <f>Module!$AF$8</f>
        <v>0.6471999999999997</v>
      </c>
    </row>
    <row r="76" spans="1:16" ht="12.75">
      <c r="A76" s="76" t="s">
        <v>10</v>
      </c>
      <c r="B76" s="16"/>
      <c r="C76" s="17">
        <f>STDEV(C10:C73)</f>
        <v>0.041445912233594485</v>
      </c>
      <c r="D76" s="17">
        <f>STDEV(D10:D73)</f>
        <v>1.0578195243695652</v>
      </c>
      <c r="E76" s="16"/>
      <c r="F76" s="27">
        <f>STDEV(F10:F73)</f>
        <v>0.07015746001963141</v>
      </c>
      <c r="G76" s="16">
        <f>STDEV(G10:G73)</f>
        <v>1.8013962589221992</v>
      </c>
      <c r="H76" s="67"/>
      <c r="I76" s="16"/>
      <c r="J76" s="17">
        <f>STDEV(J10:J73)</f>
        <v>0.041818473456503566</v>
      </c>
      <c r="K76" s="17">
        <f>STDEV(K10:K73)</f>
        <v>1.0444173555580423</v>
      </c>
      <c r="L76" s="16"/>
      <c r="M76" s="16">
        <f>STDEV(M10:M73)</f>
        <v>0.05615753202188142</v>
      </c>
      <c r="N76" s="16">
        <f>STDEV(N10:N73)</f>
        <v>1.3989806073946183</v>
      </c>
      <c r="O76" s="127"/>
      <c r="P76" s="133" t="s">
        <v>10</v>
      </c>
    </row>
    <row r="77" spans="1:16" ht="12.75">
      <c r="A77" s="77" t="s">
        <v>15</v>
      </c>
      <c r="B77" s="18">
        <f aca="true" t="shared" si="4" ref="B77:G77">MAX(B10:B73)</f>
        <v>0</v>
      </c>
      <c r="C77" s="19">
        <f t="shared" si="4"/>
        <v>5.925</v>
      </c>
      <c r="D77" s="19">
        <f t="shared" si="4"/>
        <v>77.6417370061729</v>
      </c>
      <c r="E77" s="18">
        <f t="shared" si="4"/>
        <v>0</v>
      </c>
      <c r="F77" s="28">
        <f t="shared" si="4"/>
        <v>5.97</v>
      </c>
      <c r="G77" s="18">
        <f t="shared" si="4"/>
        <v>78.8885287995384</v>
      </c>
      <c r="H77" s="68"/>
      <c r="I77" s="18"/>
      <c r="J77" s="19">
        <f>MAX(J10:J73)</f>
        <v>5.96</v>
      </c>
      <c r="K77" s="19">
        <f>MAX(K10:K73)</f>
        <v>75.91881172326192</v>
      </c>
      <c r="L77" s="18">
        <f>MAX(L10:L73)</f>
        <v>0</v>
      </c>
      <c r="M77" s="18">
        <f>MAX(M10:M73)</f>
        <v>5.991</v>
      </c>
      <c r="N77" s="18">
        <f>MAX(N10:N73)</f>
        <v>77.75136175356306</v>
      </c>
      <c r="O77" s="128"/>
      <c r="P77" s="134" t="s">
        <v>15</v>
      </c>
    </row>
    <row r="78" spans="1:16" ht="12.75">
      <c r="A78" s="77" t="s">
        <v>16</v>
      </c>
      <c r="B78" s="20"/>
      <c r="C78" s="19">
        <f>MIN(C10:C73)</f>
        <v>5.672</v>
      </c>
      <c r="D78" s="19">
        <f>MIN(D10:D73)</f>
        <v>71.15263334579572</v>
      </c>
      <c r="E78" s="18">
        <f>MIN(E10:E73)</f>
        <v>0</v>
      </c>
      <c r="F78" s="28">
        <f>MIN(F10:F73)</f>
        <v>5.627</v>
      </c>
      <c r="G78" s="18">
        <f>MIN(G10:G73)</f>
        <v>70.08402324295965</v>
      </c>
      <c r="H78" s="69"/>
      <c r="I78" s="20"/>
      <c r="J78" s="19">
        <f>MIN(J10:J73)</f>
        <v>5.736</v>
      </c>
      <c r="K78" s="19">
        <f>MIN(K10:K73)</f>
        <v>70.31940182874645</v>
      </c>
      <c r="L78" s="18">
        <f>MIN(L10:L73)</f>
        <v>0</v>
      </c>
      <c r="M78" s="18">
        <f>MIN(M10:M73)</f>
        <v>5.668</v>
      </c>
      <c r="N78" s="18">
        <f>MIN(N10:N73)</f>
        <v>69.59355920321254</v>
      </c>
      <c r="O78" s="129"/>
      <c r="P78" s="134" t="s">
        <v>16</v>
      </c>
    </row>
    <row r="79" spans="1:16" ht="12.75">
      <c r="A79" s="77" t="s">
        <v>52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69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129"/>
      <c r="P79" s="134" t="s">
        <v>31</v>
      </c>
    </row>
    <row r="80" spans="1:16" ht="12.75">
      <c r="A80" s="77" t="s">
        <v>53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69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129"/>
      <c r="P80" s="134" t="s">
        <v>32</v>
      </c>
    </row>
    <row r="81" spans="1:16" ht="12.75">
      <c r="A81" s="151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69"/>
      <c r="I81" s="20"/>
      <c r="J81" s="21"/>
      <c r="K81" s="21"/>
      <c r="L81" s="20"/>
      <c r="M81" s="20"/>
      <c r="N81" s="20"/>
      <c r="O81" s="129"/>
      <c r="P81" s="149" t="s">
        <v>33</v>
      </c>
    </row>
    <row r="82" spans="1:16" ht="12.75">
      <c r="A82" s="125" t="s">
        <v>39</v>
      </c>
      <c r="B82" s="24"/>
      <c r="C82" s="25"/>
      <c r="D82" s="25"/>
      <c r="E82" s="24"/>
      <c r="F82" s="24"/>
      <c r="G82" s="24"/>
      <c r="H82" s="70">
        <f>COUNTIF(H10:H73,"s")+COUNTIF(H10:H73,"s&amp;w")</f>
        <v>0</v>
      </c>
      <c r="I82" s="24"/>
      <c r="J82" s="25"/>
      <c r="K82" s="25"/>
      <c r="L82" s="24"/>
      <c r="M82" s="24"/>
      <c r="N82" s="24"/>
      <c r="O82" s="130">
        <f>COUNTIF(O10:O73,"s")</f>
        <v>0</v>
      </c>
      <c r="P82" s="150" t="s">
        <v>39</v>
      </c>
    </row>
    <row r="83" spans="1:16" ht="13.5" thickBot="1">
      <c r="A83" s="152" t="s">
        <v>34</v>
      </c>
      <c r="B83" s="24"/>
      <c r="C83" s="25"/>
      <c r="D83" s="25"/>
      <c r="E83" s="24"/>
      <c r="F83" s="24"/>
      <c r="G83" s="24"/>
      <c r="H83" s="71">
        <f>COUNTIF(H10:H73,"w")+COUNTIF(H10:H73,"s&amp;w")</f>
        <v>1</v>
      </c>
      <c r="I83" s="24"/>
      <c r="J83" s="25"/>
      <c r="K83" s="25"/>
      <c r="L83" s="24"/>
      <c r="M83" s="24"/>
      <c r="N83" s="24"/>
      <c r="O83" s="131">
        <f>COUNTIF(O10:O73,"w")</f>
        <v>0</v>
      </c>
      <c r="P83" s="135" t="s">
        <v>34</v>
      </c>
    </row>
    <row r="84" spans="1:16" ht="13.5" thickBot="1">
      <c r="A84" s="80" t="s">
        <v>9</v>
      </c>
      <c r="B84" s="346" t="s">
        <v>84</v>
      </c>
      <c r="C84" s="347"/>
      <c r="D84" s="347"/>
      <c r="E84" s="347"/>
      <c r="F84" s="347"/>
      <c r="G84" s="347"/>
      <c r="H84" s="348"/>
      <c r="I84" s="349" t="s">
        <v>85</v>
      </c>
      <c r="J84" s="347"/>
      <c r="K84" s="347"/>
      <c r="L84" s="347"/>
      <c r="M84" s="347"/>
      <c r="N84" s="347"/>
      <c r="O84" s="350"/>
      <c r="P84" s="136" t="s">
        <v>9</v>
      </c>
    </row>
    <row r="85" spans="1:16" ht="12.75">
      <c r="A85" s="79" t="s">
        <v>12</v>
      </c>
      <c r="B85" s="351" t="s">
        <v>81</v>
      </c>
      <c r="C85" s="352"/>
      <c r="N85" s="351" t="s">
        <v>81</v>
      </c>
      <c r="O85" s="352"/>
      <c r="P85" s="79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44"/>
  <sheetViews>
    <sheetView workbookViewId="0" topLeftCell="W6">
      <selection activeCell="AF8" sqref="AF8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6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spans="25:27" ht="12.75">
      <c r="Y3">
        <v>99</v>
      </c>
      <c r="AA3" s="194"/>
    </row>
    <row r="4" ht="13.5" thickBot="1">
      <c r="AA4" s="194"/>
    </row>
    <row r="5" spans="1:27" ht="14.25" thickBot="1" thickTop="1">
      <c r="A5" s="370" t="s">
        <v>82</v>
      </c>
      <c r="B5" s="371"/>
      <c r="C5" s="372"/>
      <c r="D5" s="207"/>
      <c r="E5" s="207"/>
      <c r="F5" s="207"/>
      <c r="G5" s="145"/>
      <c r="H5" s="44" t="s">
        <v>20</v>
      </c>
      <c r="I5" s="144"/>
      <c r="J5" s="144"/>
      <c r="K5" s="144"/>
      <c r="L5" s="144"/>
      <c r="M5" s="43" t="s">
        <v>22</v>
      </c>
      <c r="N5" s="45" t="s">
        <v>21</v>
      </c>
      <c r="O5" s="41" t="s">
        <v>23</v>
      </c>
      <c r="Q5" s="4"/>
      <c r="R5" s="4"/>
      <c r="S5" s="4"/>
      <c r="T5" s="4"/>
      <c r="U5" s="4"/>
      <c r="V5" s="4"/>
      <c r="AA5" s="194"/>
    </row>
    <row r="6" spans="1:33" ht="17.25" thickBot="1" thickTop="1">
      <c r="A6" s="83" t="s">
        <v>9</v>
      </c>
      <c r="B6" s="373" t="s">
        <v>84</v>
      </c>
      <c r="C6" s="374"/>
      <c r="D6" s="374"/>
      <c r="E6" s="374"/>
      <c r="F6" s="374"/>
      <c r="G6" s="375"/>
      <c r="H6" s="373" t="s">
        <v>85</v>
      </c>
      <c r="I6" s="374"/>
      <c r="J6" s="374"/>
      <c r="K6" s="374"/>
      <c r="L6" s="374"/>
      <c r="M6" s="375"/>
      <c r="N6" s="81" t="s">
        <v>25</v>
      </c>
      <c r="O6" s="33" t="s">
        <v>26</v>
      </c>
      <c r="Q6" s="282" t="s">
        <v>102</v>
      </c>
      <c r="R6" s="283" t="s">
        <v>86</v>
      </c>
      <c r="S6" s="283" t="s">
        <v>87</v>
      </c>
      <c r="T6" s="283" t="s">
        <v>88</v>
      </c>
      <c r="U6" s="284" t="s">
        <v>89</v>
      </c>
      <c r="V6" s="285" t="s">
        <v>90</v>
      </c>
      <c r="X6" s="286" t="s">
        <v>103</v>
      </c>
      <c r="Y6" s="287" t="s">
        <v>104</v>
      </c>
      <c r="Z6" s="288" t="s">
        <v>103</v>
      </c>
      <c r="AA6" s="289" t="s">
        <v>105</v>
      </c>
      <c r="AB6" s="290" t="s">
        <v>106</v>
      </c>
      <c r="AC6" s="291" t="s">
        <v>107</v>
      </c>
      <c r="AE6" s="292"/>
      <c r="AF6" s="293" t="s">
        <v>108</v>
      </c>
      <c r="AG6" s="294" t="s">
        <v>109</v>
      </c>
    </row>
    <row r="7" spans="1:46" ht="15" thickBot="1">
      <c r="A7" s="208" t="s">
        <v>19</v>
      </c>
      <c r="B7" s="209"/>
      <c r="C7" s="210"/>
      <c r="D7" s="211"/>
      <c r="E7" s="212"/>
      <c r="F7" s="210"/>
      <c r="G7" s="213"/>
      <c r="H7" s="209"/>
      <c r="I7" s="210"/>
      <c r="J7" s="211"/>
      <c r="K7" s="212"/>
      <c r="L7" s="210"/>
      <c r="M7" s="85"/>
      <c r="N7" s="48"/>
      <c r="O7" s="33"/>
      <c r="Q7" s="295">
        <v>250</v>
      </c>
      <c r="R7" s="296">
        <f aca="true" t="shared" si="0" ref="R7:R28">FREQUENCY(B$10:D$73,$Q7:$Q8)</f>
        <v>0</v>
      </c>
      <c r="S7" s="296">
        <f aca="true" t="shared" si="1" ref="S7:S28">FREQUENCY(E$10:G$73,$Q7:$Q8)</f>
        <v>0</v>
      </c>
      <c r="T7" s="296">
        <f aca="true" t="shared" si="2" ref="T7:T28">FREQUENCY(H$10:J$73,$Q7:$Q8)</f>
        <v>0</v>
      </c>
      <c r="U7" s="297">
        <f aca="true" t="shared" si="3" ref="U7:U27">FREQUENCY(K$10:M$73,$Q7:$Q8)</f>
        <v>0</v>
      </c>
      <c r="V7" s="298">
        <f aca="true" t="shared" si="4" ref="V7:V28">FREQUENCY(B$10:M$73,$Q7:$Q8)</f>
        <v>0</v>
      </c>
      <c r="X7" s="299">
        <v>0</v>
      </c>
      <c r="Y7" s="300">
        <v>6.0086</v>
      </c>
      <c r="Z7" s="301"/>
      <c r="AA7" s="302"/>
      <c r="AB7" s="303">
        <f>(Y7-Y8)/(X8-X7)</f>
        <v>0</v>
      </c>
      <c r="AC7" s="304" t="e">
        <f>(AA7-AA8)/(Z8-Z7)</f>
        <v>#DIV/0!</v>
      </c>
      <c r="AE7" s="305" t="s">
        <v>91</v>
      </c>
      <c r="AF7" s="306">
        <f>60*AVERAGE(AB8:AB75)</f>
        <v>0.5593764705882355</v>
      </c>
      <c r="AG7" s="307" t="e">
        <f>60*AVERAGE(AC8)</f>
        <v>#DIV/0!</v>
      </c>
      <c r="AN7" s="308" t="s">
        <v>110</v>
      </c>
      <c r="AO7" s="309" t="s">
        <v>111</v>
      </c>
      <c r="AP7" s="309" t="s">
        <v>112</v>
      </c>
      <c r="AQ7" s="309" t="s">
        <v>112</v>
      </c>
      <c r="AR7" s="309" t="s">
        <v>111</v>
      </c>
      <c r="AS7" s="309" t="s">
        <v>112</v>
      </c>
      <c r="AT7" s="309" t="s">
        <v>112</v>
      </c>
    </row>
    <row r="8" spans="1:46" ht="13.5" thickBot="1">
      <c r="A8" s="214" t="s">
        <v>17</v>
      </c>
      <c r="B8" s="373" t="s">
        <v>54</v>
      </c>
      <c r="C8" s="364"/>
      <c r="D8" s="376"/>
      <c r="E8" s="373" t="s">
        <v>55</v>
      </c>
      <c r="F8" s="364"/>
      <c r="G8" s="376"/>
      <c r="H8" s="373" t="s">
        <v>79</v>
      </c>
      <c r="I8" s="364"/>
      <c r="J8" s="376"/>
      <c r="K8" s="373" t="s">
        <v>80</v>
      </c>
      <c r="L8" s="364"/>
      <c r="M8" s="376"/>
      <c r="N8" s="32"/>
      <c r="O8" s="33"/>
      <c r="Q8" s="310">
        <v>240</v>
      </c>
      <c r="R8" s="174">
        <f t="shared" si="0"/>
        <v>0</v>
      </c>
      <c r="S8" s="174">
        <f t="shared" si="1"/>
        <v>1</v>
      </c>
      <c r="T8" s="174">
        <f t="shared" si="2"/>
        <v>0</v>
      </c>
      <c r="U8" s="311">
        <f t="shared" si="3"/>
        <v>0</v>
      </c>
      <c r="V8" s="312">
        <f t="shared" si="4"/>
        <v>1</v>
      </c>
      <c r="X8" s="313">
        <v>5</v>
      </c>
      <c r="Y8" s="314">
        <v>6.0086</v>
      </c>
      <c r="Z8" s="315"/>
      <c r="AA8" s="316"/>
      <c r="AB8" s="317">
        <f>(Y8-Y9)/(X9-X8)</f>
        <v>0.027380000000000137</v>
      </c>
      <c r="AC8" s="318" t="e">
        <f>(AA8-AA9)/(Z9-Z8)</f>
        <v>#DIV/0!</v>
      </c>
      <c r="AE8" s="319" t="s">
        <v>92</v>
      </c>
      <c r="AF8" s="320">
        <f>60*AVERAGE(AB22:AB27)</f>
        <v>0.6471999999999997</v>
      </c>
      <c r="AG8" s="321" t="e">
        <f>60*AVERAGE(AC8)</f>
        <v>#DIV/0!</v>
      </c>
      <c r="AN8" s="322">
        <f>(AN428-AN343)</f>
        <v>850</v>
      </c>
      <c r="AO8" s="322">
        <f>AVERAGE(AO343:AO428)</f>
        <v>1600</v>
      </c>
      <c r="AP8" s="323">
        <f>1000*ABS(AVERAGE(AP343:AP428))</f>
        <v>1.7790697674418616</v>
      </c>
      <c r="AQ8" s="323">
        <f>1000*ABS(AVERAGE(AQ343:AQ428))</f>
        <v>4.232558139534886</v>
      </c>
      <c r="AR8" s="322">
        <f>AVERAGE(AR343:AR428)</f>
        <v>1600</v>
      </c>
      <c r="AS8" s="323">
        <f>1000*ABS(AVERAGE(AS343:AS428))</f>
        <v>0.5116279069767444</v>
      </c>
      <c r="AT8" s="323">
        <f>1000*ABS(AVERAGE(AT343:AT428))</f>
        <v>4.651162790697676</v>
      </c>
    </row>
    <row r="9" spans="1:32" ht="14.25" thickBot="1">
      <c r="A9" s="46" t="s">
        <v>24</v>
      </c>
      <c r="B9" s="215" t="s">
        <v>56</v>
      </c>
      <c r="C9" s="216" t="s">
        <v>57</v>
      </c>
      <c r="D9" s="147" t="s">
        <v>58</v>
      </c>
      <c r="E9" s="217" t="s">
        <v>59</v>
      </c>
      <c r="F9" s="218" t="s">
        <v>60</v>
      </c>
      <c r="G9" s="219" t="s">
        <v>61</v>
      </c>
      <c r="H9" s="215" t="s">
        <v>62</v>
      </c>
      <c r="I9" s="216" t="s">
        <v>63</v>
      </c>
      <c r="J9" s="147" t="s">
        <v>64</v>
      </c>
      <c r="K9" s="217" t="s">
        <v>65</v>
      </c>
      <c r="L9" s="216" t="s">
        <v>66</v>
      </c>
      <c r="M9" s="219" t="s">
        <v>49</v>
      </c>
      <c r="N9" s="366" t="s">
        <v>18</v>
      </c>
      <c r="O9" s="367"/>
      <c r="Q9" s="310">
        <v>230</v>
      </c>
      <c r="R9" s="174">
        <f t="shared" si="0"/>
        <v>2</v>
      </c>
      <c r="S9" s="174">
        <f t="shared" si="1"/>
        <v>19</v>
      </c>
      <c r="T9" s="174">
        <f t="shared" si="2"/>
        <v>0</v>
      </c>
      <c r="U9" s="311">
        <f t="shared" si="3"/>
        <v>17</v>
      </c>
      <c r="V9" s="312">
        <f t="shared" si="4"/>
        <v>38</v>
      </c>
      <c r="X9" s="313">
        <v>10</v>
      </c>
      <c r="Y9" s="314">
        <v>5.8717</v>
      </c>
      <c r="Z9" s="315"/>
      <c r="AA9" s="316"/>
      <c r="AB9" s="317">
        <f aca="true" t="shared" si="5" ref="AB9:AB72">(Y9-Y10)/(X10-X9)</f>
        <v>0</v>
      </c>
      <c r="AC9" s="318"/>
      <c r="AE9" s="197"/>
      <c r="AF9" s="198"/>
    </row>
    <row r="10" spans="1:46" ht="12.75">
      <c r="A10" s="220">
        <v>0</v>
      </c>
      <c r="B10" s="221">
        <v>206.9</v>
      </c>
      <c r="C10" s="222">
        <v>199.4</v>
      </c>
      <c r="D10" s="54">
        <v>213.4</v>
      </c>
      <c r="E10" s="223">
        <v>215.7</v>
      </c>
      <c r="F10" s="224">
        <v>215</v>
      </c>
      <c r="G10" s="225">
        <v>212.2</v>
      </c>
      <c r="H10" s="226">
        <v>204.4</v>
      </c>
      <c r="I10" s="227">
        <v>202.7</v>
      </c>
      <c r="J10" s="228">
        <v>211.2</v>
      </c>
      <c r="K10" s="229">
        <v>211.7</v>
      </c>
      <c r="L10" s="227">
        <v>213.7</v>
      </c>
      <c r="M10" s="225">
        <v>214.7</v>
      </c>
      <c r="N10" s="368"/>
      <c r="O10" s="369"/>
      <c r="Q10" s="310">
        <v>225</v>
      </c>
      <c r="R10" s="174">
        <f t="shared" si="0"/>
        <v>14</v>
      </c>
      <c r="S10" s="174">
        <f t="shared" si="1"/>
        <v>65</v>
      </c>
      <c r="T10" s="174">
        <f t="shared" si="2"/>
        <v>0</v>
      </c>
      <c r="U10" s="311">
        <f t="shared" si="3"/>
        <v>51</v>
      </c>
      <c r="V10" s="312">
        <f t="shared" si="4"/>
        <v>130</v>
      </c>
      <c r="X10" s="313">
        <v>15</v>
      </c>
      <c r="Y10" s="314">
        <v>5.8717</v>
      </c>
      <c r="Z10" s="315"/>
      <c r="AA10" s="316"/>
      <c r="AB10" s="317">
        <f t="shared" si="5"/>
        <v>0.028819999999999978</v>
      </c>
      <c r="AC10" s="318"/>
      <c r="AL10" s="324" t="s">
        <v>13</v>
      </c>
      <c r="AM10" s="324" t="s">
        <v>93</v>
      </c>
      <c r="AN10" s="324" t="s">
        <v>94</v>
      </c>
      <c r="AO10" s="324" t="s">
        <v>95</v>
      </c>
      <c r="AP10" s="324" t="s">
        <v>96</v>
      </c>
      <c r="AQ10" s="324" t="s">
        <v>97</v>
      </c>
      <c r="AR10" s="324" t="s">
        <v>98</v>
      </c>
      <c r="AS10" s="324" t="s">
        <v>99</v>
      </c>
      <c r="AT10" s="324" t="s">
        <v>100</v>
      </c>
    </row>
    <row r="11" spans="1:46" ht="12.75">
      <c r="A11" s="230">
        <v>1</v>
      </c>
      <c r="B11" s="231">
        <v>200.1</v>
      </c>
      <c r="C11" s="232">
        <v>204.1</v>
      </c>
      <c r="D11" s="57">
        <v>208.1</v>
      </c>
      <c r="E11" s="233">
        <v>209.8</v>
      </c>
      <c r="F11" s="232">
        <v>215</v>
      </c>
      <c r="G11" s="234">
        <v>211.6</v>
      </c>
      <c r="H11" s="235">
        <v>202.2</v>
      </c>
      <c r="I11" s="236">
        <v>199.2</v>
      </c>
      <c r="J11" s="237">
        <v>209.8</v>
      </c>
      <c r="K11" s="238">
        <v>212.6</v>
      </c>
      <c r="L11" s="236">
        <v>208.6</v>
      </c>
      <c r="M11" s="234">
        <v>210.3</v>
      </c>
      <c r="N11" s="359"/>
      <c r="O11" s="360"/>
      <c r="Q11" s="310">
        <v>220</v>
      </c>
      <c r="R11" s="174">
        <f t="shared" si="0"/>
        <v>34</v>
      </c>
      <c r="S11" s="174">
        <f t="shared" si="1"/>
        <v>74</v>
      </c>
      <c r="T11" s="174">
        <f t="shared" si="2"/>
        <v>11</v>
      </c>
      <c r="U11" s="311">
        <f t="shared" si="3"/>
        <v>83</v>
      </c>
      <c r="V11" s="312">
        <f t="shared" si="4"/>
        <v>202</v>
      </c>
      <c r="X11" s="313">
        <v>20</v>
      </c>
      <c r="Y11" s="314">
        <v>5.7276</v>
      </c>
      <c r="Z11" s="315"/>
      <c r="AA11" s="316"/>
      <c r="AB11" s="317">
        <f t="shared" si="5"/>
        <v>0</v>
      </c>
      <c r="AC11" s="318"/>
      <c r="AL11" s="325">
        <v>38562</v>
      </c>
      <c r="AM11" s="326">
        <v>0.4823726851851852</v>
      </c>
      <c r="AN11" s="327">
        <v>10</v>
      </c>
      <c r="AO11" s="327">
        <v>500</v>
      </c>
      <c r="AP11" s="327">
        <v>0</v>
      </c>
      <c r="AQ11" s="327">
        <v>-0.002</v>
      </c>
      <c r="AR11" s="327">
        <v>500</v>
      </c>
      <c r="AS11" s="327">
        <v>0.011</v>
      </c>
      <c r="AT11" s="327">
        <v>0.011</v>
      </c>
    </row>
    <row r="12" spans="1:46" ht="12.75">
      <c r="A12" s="230">
        <v>2</v>
      </c>
      <c r="B12" s="231">
        <v>201.8</v>
      </c>
      <c r="C12" s="232">
        <v>200.7</v>
      </c>
      <c r="D12" s="57">
        <v>215.7</v>
      </c>
      <c r="E12" s="233">
        <v>204.6</v>
      </c>
      <c r="F12" s="232">
        <v>211.1</v>
      </c>
      <c r="G12" s="234">
        <v>214.9</v>
      </c>
      <c r="H12" s="235">
        <v>206.9</v>
      </c>
      <c r="I12" s="236">
        <v>205.1</v>
      </c>
      <c r="J12" s="237">
        <v>211.3</v>
      </c>
      <c r="K12" s="238">
        <v>214.3</v>
      </c>
      <c r="L12" s="236">
        <v>209.9</v>
      </c>
      <c r="M12" s="234">
        <v>216.2</v>
      </c>
      <c r="N12" s="359"/>
      <c r="O12" s="360"/>
      <c r="Q12" s="310">
        <v>215</v>
      </c>
      <c r="R12" s="174">
        <f t="shared" si="0"/>
        <v>60</v>
      </c>
      <c r="S12" s="174">
        <f t="shared" si="1"/>
        <v>31</v>
      </c>
      <c r="T12" s="174">
        <f t="shared" si="2"/>
        <v>56</v>
      </c>
      <c r="U12" s="311">
        <f t="shared" si="3"/>
        <v>37</v>
      </c>
      <c r="V12" s="312">
        <f t="shared" si="4"/>
        <v>184</v>
      </c>
      <c r="X12" s="313">
        <v>25</v>
      </c>
      <c r="Y12" s="314">
        <v>5.7276</v>
      </c>
      <c r="Z12" s="315"/>
      <c r="AA12" s="316"/>
      <c r="AB12" s="317">
        <f t="shared" si="5"/>
        <v>0.020399999999999884</v>
      </c>
      <c r="AC12" s="318"/>
      <c r="AL12" s="325">
        <v>38562</v>
      </c>
      <c r="AM12" s="326">
        <v>0.48931712962962964</v>
      </c>
      <c r="AN12" s="327">
        <v>20</v>
      </c>
      <c r="AO12" s="327">
        <v>500</v>
      </c>
      <c r="AP12" s="327">
        <v>-0.002</v>
      </c>
      <c r="AQ12" s="327">
        <v>-0.002</v>
      </c>
      <c r="AR12" s="327">
        <v>500</v>
      </c>
      <c r="AS12" s="327">
        <v>0.005</v>
      </c>
      <c r="AT12" s="327">
        <v>-0.038</v>
      </c>
    </row>
    <row r="13" spans="1:46" ht="12.75">
      <c r="A13" s="230">
        <v>3</v>
      </c>
      <c r="B13" s="231">
        <v>202.7</v>
      </c>
      <c r="C13" s="232">
        <v>202.2</v>
      </c>
      <c r="D13" s="57">
        <v>207.5</v>
      </c>
      <c r="E13" s="233">
        <v>212</v>
      </c>
      <c r="F13" s="232">
        <v>213.6</v>
      </c>
      <c r="G13" s="234">
        <v>212.8</v>
      </c>
      <c r="H13" s="235">
        <v>201.6</v>
      </c>
      <c r="I13" s="236">
        <v>201</v>
      </c>
      <c r="J13" s="237">
        <v>210.5</v>
      </c>
      <c r="K13" s="238">
        <v>215.3</v>
      </c>
      <c r="L13" s="236">
        <v>214.9</v>
      </c>
      <c r="M13" s="234">
        <v>219.7</v>
      </c>
      <c r="N13" s="359"/>
      <c r="O13" s="360"/>
      <c r="Q13" s="310">
        <v>210</v>
      </c>
      <c r="R13" s="174">
        <f t="shared" si="0"/>
        <v>54</v>
      </c>
      <c r="S13" s="174">
        <f t="shared" si="1"/>
        <v>1</v>
      </c>
      <c r="T13" s="174">
        <f t="shared" si="2"/>
        <v>76</v>
      </c>
      <c r="U13" s="311">
        <f t="shared" si="3"/>
        <v>4</v>
      </c>
      <c r="V13" s="312">
        <f t="shared" si="4"/>
        <v>135</v>
      </c>
      <c r="X13" s="313">
        <v>30</v>
      </c>
      <c r="Y13" s="314">
        <v>5.6256</v>
      </c>
      <c r="Z13" s="315"/>
      <c r="AA13" s="316"/>
      <c r="AB13" s="317">
        <f t="shared" si="5"/>
        <v>0</v>
      </c>
      <c r="AC13" s="318"/>
      <c r="AL13" s="325">
        <v>38562</v>
      </c>
      <c r="AM13" s="326">
        <v>0.49626157407407406</v>
      </c>
      <c r="AN13" s="327">
        <v>30</v>
      </c>
      <c r="AO13" s="327">
        <v>500</v>
      </c>
      <c r="AP13" s="327">
        <v>0</v>
      </c>
      <c r="AQ13" s="327">
        <v>-0.002</v>
      </c>
      <c r="AR13" s="327">
        <v>500</v>
      </c>
      <c r="AS13" s="327">
        <v>-0.002</v>
      </c>
      <c r="AT13" s="327">
        <v>-0.014</v>
      </c>
    </row>
    <row r="14" spans="1:46" ht="12.75">
      <c r="A14" s="230">
        <v>4</v>
      </c>
      <c r="B14" s="231">
        <v>206.2</v>
      </c>
      <c r="C14" s="232">
        <v>195.7</v>
      </c>
      <c r="D14" s="57">
        <v>211.8</v>
      </c>
      <c r="E14" s="233">
        <v>211.5</v>
      </c>
      <c r="F14" s="232">
        <v>213.4</v>
      </c>
      <c r="G14" s="234">
        <v>213.2</v>
      </c>
      <c r="H14" s="235">
        <v>204</v>
      </c>
      <c r="I14" s="236">
        <v>205.3</v>
      </c>
      <c r="J14" s="237">
        <v>208.2</v>
      </c>
      <c r="K14" s="238">
        <v>211.2</v>
      </c>
      <c r="L14" s="236">
        <v>216.7</v>
      </c>
      <c r="M14" s="234">
        <v>216</v>
      </c>
      <c r="N14" s="359"/>
      <c r="O14" s="360"/>
      <c r="Q14" s="310">
        <v>205</v>
      </c>
      <c r="R14" s="174">
        <f t="shared" si="0"/>
        <v>23</v>
      </c>
      <c r="S14" s="174">
        <f t="shared" si="1"/>
        <v>1</v>
      </c>
      <c r="T14" s="174">
        <f t="shared" si="2"/>
        <v>45</v>
      </c>
      <c r="U14" s="311">
        <f t="shared" si="3"/>
        <v>0</v>
      </c>
      <c r="V14" s="312">
        <f t="shared" si="4"/>
        <v>69</v>
      </c>
      <c r="X14" s="313">
        <v>35</v>
      </c>
      <c r="Y14" s="314">
        <v>5.6256</v>
      </c>
      <c r="Z14" s="315"/>
      <c r="AA14" s="316"/>
      <c r="AB14" s="317">
        <f t="shared" si="5"/>
        <v>0.02542000000000009</v>
      </c>
      <c r="AC14" s="318"/>
      <c r="AL14" s="325">
        <v>38562</v>
      </c>
      <c r="AM14" s="326">
        <v>0.5032060185185185</v>
      </c>
      <c r="AN14" s="327">
        <v>40</v>
      </c>
      <c r="AO14" s="327">
        <v>500</v>
      </c>
      <c r="AP14" s="327">
        <v>-0.002</v>
      </c>
      <c r="AQ14" s="327">
        <v>-0.001</v>
      </c>
      <c r="AR14" s="327">
        <v>500</v>
      </c>
      <c r="AS14" s="327">
        <v>-0.02</v>
      </c>
      <c r="AT14" s="327">
        <v>-0.028</v>
      </c>
    </row>
    <row r="15" spans="1:46" ht="12.75">
      <c r="A15" s="230">
        <v>5</v>
      </c>
      <c r="B15" s="231">
        <v>196.9</v>
      </c>
      <c r="C15" s="232">
        <v>208.7</v>
      </c>
      <c r="D15" s="57">
        <v>210.7</v>
      </c>
      <c r="E15" s="233">
        <v>211.9</v>
      </c>
      <c r="F15" s="232">
        <v>214.7</v>
      </c>
      <c r="G15" s="234">
        <v>215.4</v>
      </c>
      <c r="H15" s="235">
        <v>204.6</v>
      </c>
      <c r="I15" s="236">
        <v>204.5</v>
      </c>
      <c r="J15" s="237">
        <v>207.2</v>
      </c>
      <c r="K15" s="238">
        <v>212.5</v>
      </c>
      <c r="L15" s="236">
        <v>212.4</v>
      </c>
      <c r="M15" s="234">
        <v>215.5</v>
      </c>
      <c r="N15" s="359"/>
      <c r="O15" s="360"/>
      <c r="Q15" s="310">
        <v>200</v>
      </c>
      <c r="R15" s="174">
        <f t="shared" si="0"/>
        <v>5</v>
      </c>
      <c r="S15" s="174">
        <f t="shared" si="1"/>
        <v>0</v>
      </c>
      <c r="T15" s="174">
        <f t="shared" si="2"/>
        <v>4</v>
      </c>
      <c r="U15" s="311">
        <f t="shared" si="3"/>
        <v>0</v>
      </c>
      <c r="V15" s="312">
        <f t="shared" si="4"/>
        <v>9</v>
      </c>
      <c r="X15" s="313">
        <v>40</v>
      </c>
      <c r="Y15" s="314">
        <v>5.4985</v>
      </c>
      <c r="Z15" s="315"/>
      <c r="AA15" s="316"/>
      <c r="AB15" s="317">
        <f t="shared" si="5"/>
        <v>0</v>
      </c>
      <c r="AC15" s="318"/>
      <c r="AL15" s="325">
        <v>38562</v>
      </c>
      <c r="AM15" s="326">
        <v>0.510150462962963</v>
      </c>
      <c r="AN15" s="327">
        <v>50</v>
      </c>
      <c r="AO15" s="327">
        <v>500</v>
      </c>
      <c r="AP15" s="327">
        <v>-0.002</v>
      </c>
      <c r="AQ15" s="327">
        <v>-0.002</v>
      </c>
      <c r="AR15" s="327">
        <v>500</v>
      </c>
      <c r="AS15" s="327">
        <v>-0.01</v>
      </c>
      <c r="AT15" s="327">
        <v>0.008</v>
      </c>
    </row>
    <row r="16" spans="1:46" ht="12.75">
      <c r="A16" s="230">
        <v>6</v>
      </c>
      <c r="B16" s="231">
        <v>202.4</v>
      </c>
      <c r="C16" s="232">
        <v>203.7</v>
      </c>
      <c r="D16" s="57">
        <v>215.7</v>
      </c>
      <c r="E16" s="233">
        <v>214.4</v>
      </c>
      <c r="F16" s="232">
        <v>216.8</v>
      </c>
      <c r="G16" s="234">
        <v>217</v>
      </c>
      <c r="H16" s="235">
        <v>204.7</v>
      </c>
      <c r="I16" s="236">
        <v>202.4</v>
      </c>
      <c r="J16" s="237">
        <v>208.9</v>
      </c>
      <c r="K16" s="238">
        <v>205.9</v>
      </c>
      <c r="L16" s="236">
        <v>215.9</v>
      </c>
      <c r="M16" s="234">
        <v>218.1</v>
      </c>
      <c r="N16" s="359"/>
      <c r="O16" s="360"/>
      <c r="Q16" s="310">
        <v>195</v>
      </c>
      <c r="R16" s="174">
        <f t="shared" si="0"/>
        <v>0</v>
      </c>
      <c r="S16" s="174">
        <f t="shared" si="1"/>
        <v>0</v>
      </c>
      <c r="T16" s="174">
        <f t="shared" si="2"/>
        <v>0</v>
      </c>
      <c r="U16" s="311">
        <f t="shared" si="3"/>
        <v>0</v>
      </c>
      <c r="V16" s="312">
        <f t="shared" si="4"/>
        <v>0</v>
      </c>
      <c r="X16" s="313">
        <v>45</v>
      </c>
      <c r="Y16" s="314">
        <v>5.4985</v>
      </c>
      <c r="Z16" s="315"/>
      <c r="AA16" s="316"/>
      <c r="AB16" s="317">
        <f t="shared" si="5"/>
        <v>0.02262000000000004</v>
      </c>
      <c r="AC16" s="318"/>
      <c r="AL16" s="325">
        <v>38562</v>
      </c>
      <c r="AM16" s="326">
        <v>0.5170949074074074</v>
      </c>
      <c r="AN16" s="327">
        <v>60</v>
      </c>
      <c r="AO16" s="327">
        <v>500</v>
      </c>
      <c r="AP16" s="327">
        <v>-0.002</v>
      </c>
      <c r="AQ16" s="327">
        <v>-0.001</v>
      </c>
      <c r="AR16" s="327">
        <v>500</v>
      </c>
      <c r="AS16" s="327">
        <v>0.001</v>
      </c>
      <c r="AT16" s="327">
        <v>-0.008</v>
      </c>
    </row>
    <row r="17" spans="1:46" ht="12.75">
      <c r="A17" s="230">
        <v>7</v>
      </c>
      <c r="B17" s="231">
        <v>200.3</v>
      </c>
      <c r="C17" s="232">
        <v>199.6</v>
      </c>
      <c r="D17" s="57">
        <v>216.2</v>
      </c>
      <c r="E17" s="233">
        <v>211.3</v>
      </c>
      <c r="F17" s="232">
        <v>216.8</v>
      </c>
      <c r="G17" s="234">
        <v>218.6</v>
      </c>
      <c r="H17" s="235">
        <v>201.8</v>
      </c>
      <c r="I17" s="236">
        <v>205.3</v>
      </c>
      <c r="J17" s="237">
        <v>210.8</v>
      </c>
      <c r="K17" s="238">
        <v>211.8</v>
      </c>
      <c r="L17" s="236">
        <v>217.4</v>
      </c>
      <c r="M17" s="234">
        <v>217.8</v>
      </c>
      <c r="N17" s="359"/>
      <c r="O17" s="360"/>
      <c r="Q17" s="310">
        <v>190</v>
      </c>
      <c r="R17" s="174">
        <f t="shared" si="0"/>
        <v>0</v>
      </c>
      <c r="S17" s="174">
        <f t="shared" si="1"/>
        <v>0</v>
      </c>
      <c r="T17" s="174">
        <f t="shared" si="2"/>
        <v>0</v>
      </c>
      <c r="U17" s="311">
        <f t="shared" si="3"/>
        <v>0</v>
      </c>
      <c r="V17" s="312">
        <f t="shared" si="4"/>
        <v>0</v>
      </c>
      <c r="X17" s="313">
        <v>50</v>
      </c>
      <c r="Y17" s="314">
        <v>5.3854</v>
      </c>
      <c r="Z17" s="315"/>
      <c r="AA17" s="316"/>
      <c r="AB17" s="317">
        <f t="shared" si="5"/>
        <v>0</v>
      </c>
      <c r="AC17" s="318"/>
      <c r="AL17" s="325">
        <v>38562</v>
      </c>
      <c r="AM17" s="326">
        <v>0.5240393518518519</v>
      </c>
      <c r="AN17" s="327">
        <v>70</v>
      </c>
      <c r="AO17" s="327">
        <v>500</v>
      </c>
      <c r="AP17" s="327">
        <v>-0.002</v>
      </c>
      <c r="AQ17" s="327">
        <v>-0.001</v>
      </c>
      <c r="AR17" s="327">
        <v>500</v>
      </c>
      <c r="AS17" s="327">
        <v>0.015</v>
      </c>
      <c r="AT17" s="327">
        <v>-0.009</v>
      </c>
    </row>
    <row r="18" spans="1:46" ht="12.75">
      <c r="A18" s="230">
        <v>8</v>
      </c>
      <c r="B18" s="231">
        <v>209.1</v>
      </c>
      <c r="C18" s="232">
        <v>203.2</v>
      </c>
      <c r="D18" s="57">
        <v>214.9</v>
      </c>
      <c r="E18" s="233">
        <v>214.3</v>
      </c>
      <c r="F18" s="232">
        <v>216</v>
      </c>
      <c r="G18" s="234">
        <v>223.7</v>
      </c>
      <c r="H18" s="235">
        <v>204.3</v>
      </c>
      <c r="I18" s="236">
        <v>207.9</v>
      </c>
      <c r="J18" s="237">
        <v>214.9</v>
      </c>
      <c r="K18" s="238">
        <v>215.8</v>
      </c>
      <c r="L18" s="236">
        <v>215.7</v>
      </c>
      <c r="M18" s="234">
        <v>217.9</v>
      </c>
      <c r="N18" s="359"/>
      <c r="O18" s="360"/>
      <c r="Q18" s="310">
        <v>185</v>
      </c>
      <c r="R18" s="174">
        <f t="shared" si="0"/>
        <v>0</v>
      </c>
      <c r="S18" s="174">
        <f t="shared" si="1"/>
        <v>0</v>
      </c>
      <c r="T18" s="174">
        <f t="shared" si="2"/>
        <v>0</v>
      </c>
      <c r="U18" s="311">
        <f t="shared" si="3"/>
        <v>0</v>
      </c>
      <c r="V18" s="312">
        <f t="shared" si="4"/>
        <v>0</v>
      </c>
      <c r="X18" s="313">
        <v>55</v>
      </c>
      <c r="Y18" s="314">
        <v>5.3854</v>
      </c>
      <c r="Z18" s="315"/>
      <c r="AA18" s="316"/>
      <c r="AB18" s="317">
        <f t="shared" si="5"/>
        <v>0.018959999999999866</v>
      </c>
      <c r="AC18" s="318"/>
      <c r="AL18" s="325">
        <v>38562</v>
      </c>
      <c r="AM18" s="326">
        <v>0.5378819444444444</v>
      </c>
      <c r="AN18" s="327">
        <v>90</v>
      </c>
      <c r="AO18" s="327">
        <v>900</v>
      </c>
      <c r="AP18" s="327">
        <v>-0.002</v>
      </c>
      <c r="AQ18" s="327">
        <v>-0.002</v>
      </c>
      <c r="AR18" s="327">
        <v>900</v>
      </c>
      <c r="AS18" s="327">
        <v>-0.001</v>
      </c>
      <c r="AT18" s="327">
        <v>0.039</v>
      </c>
    </row>
    <row r="19" spans="1:46" ht="12.75">
      <c r="A19" s="230">
        <v>9</v>
      </c>
      <c r="B19" s="231">
        <v>205.6</v>
      </c>
      <c r="C19" s="232">
        <v>206.3</v>
      </c>
      <c r="D19" s="57">
        <v>212.5</v>
      </c>
      <c r="E19" s="233">
        <v>216.7</v>
      </c>
      <c r="F19" s="232">
        <v>218</v>
      </c>
      <c r="G19" s="234">
        <v>218.2</v>
      </c>
      <c r="H19" s="235">
        <v>202.7</v>
      </c>
      <c r="I19" s="236">
        <v>204.3</v>
      </c>
      <c r="J19" s="237">
        <v>212.7</v>
      </c>
      <c r="K19" s="238">
        <v>219</v>
      </c>
      <c r="L19" s="236">
        <v>216.2</v>
      </c>
      <c r="M19" s="234">
        <v>214</v>
      </c>
      <c r="N19" s="359"/>
      <c r="O19" s="360"/>
      <c r="Q19" s="310">
        <v>180</v>
      </c>
      <c r="R19" s="174">
        <f t="shared" si="0"/>
        <v>0</v>
      </c>
      <c r="S19" s="174">
        <f t="shared" si="1"/>
        <v>0</v>
      </c>
      <c r="T19" s="174">
        <f t="shared" si="2"/>
        <v>0</v>
      </c>
      <c r="U19" s="311">
        <f t="shared" si="3"/>
        <v>0</v>
      </c>
      <c r="V19" s="312">
        <f t="shared" si="4"/>
        <v>0</v>
      </c>
      <c r="X19" s="313">
        <v>60</v>
      </c>
      <c r="Y19" s="314">
        <v>5.2906</v>
      </c>
      <c r="Z19" s="315"/>
      <c r="AA19" s="316"/>
      <c r="AB19" s="317">
        <f t="shared" si="5"/>
        <v>0</v>
      </c>
      <c r="AC19" s="318"/>
      <c r="AL19" s="325">
        <v>38562</v>
      </c>
      <c r="AM19" s="326">
        <v>0.5448263888888889</v>
      </c>
      <c r="AN19" s="327">
        <v>100</v>
      </c>
      <c r="AO19" s="327">
        <v>900</v>
      </c>
      <c r="AP19" s="327">
        <v>0</v>
      </c>
      <c r="AQ19" s="327">
        <v>-0.001</v>
      </c>
      <c r="AR19" s="327">
        <v>900</v>
      </c>
      <c r="AS19" s="327">
        <v>0.005</v>
      </c>
      <c r="AT19" s="327">
        <v>-0.011</v>
      </c>
    </row>
    <row r="20" spans="1:46" ht="12.75">
      <c r="A20" s="230">
        <v>10</v>
      </c>
      <c r="B20" s="231">
        <v>201.9</v>
      </c>
      <c r="C20" s="232">
        <v>202</v>
      </c>
      <c r="D20" s="57">
        <v>217</v>
      </c>
      <c r="E20" s="233">
        <v>219.5</v>
      </c>
      <c r="F20" s="232">
        <v>217.9</v>
      </c>
      <c r="G20" s="234">
        <v>223.6</v>
      </c>
      <c r="H20" s="235">
        <v>209.1</v>
      </c>
      <c r="I20" s="236">
        <v>202.5</v>
      </c>
      <c r="J20" s="237">
        <v>207.9</v>
      </c>
      <c r="K20" s="238">
        <v>214.8</v>
      </c>
      <c r="L20" s="236">
        <v>211.2</v>
      </c>
      <c r="M20" s="234">
        <v>220.1</v>
      </c>
      <c r="N20" s="359"/>
      <c r="O20" s="360"/>
      <c r="Q20" s="310">
        <v>175</v>
      </c>
      <c r="R20" s="174">
        <f t="shared" si="0"/>
        <v>0</v>
      </c>
      <c r="S20" s="174">
        <f t="shared" si="1"/>
        <v>0</v>
      </c>
      <c r="T20" s="174">
        <f t="shared" si="2"/>
        <v>0</v>
      </c>
      <c r="U20" s="311">
        <f t="shared" si="3"/>
        <v>0</v>
      </c>
      <c r="V20" s="312">
        <f t="shared" si="4"/>
        <v>0</v>
      </c>
      <c r="X20" s="313">
        <v>65</v>
      </c>
      <c r="Y20" s="314">
        <v>5.2906</v>
      </c>
      <c r="Z20" s="315"/>
      <c r="AA20" s="316"/>
      <c r="AB20" s="317">
        <f t="shared" si="5"/>
        <v>0.02748000000000008</v>
      </c>
      <c r="AC20" s="318"/>
      <c r="AL20" s="325">
        <v>38562</v>
      </c>
      <c r="AM20" s="326">
        <v>0.5517708333333333</v>
      </c>
      <c r="AN20" s="327">
        <v>110</v>
      </c>
      <c r="AO20" s="327">
        <v>900</v>
      </c>
      <c r="AP20" s="327">
        <v>-0.002</v>
      </c>
      <c r="AQ20" s="327">
        <v>-0.003</v>
      </c>
      <c r="AR20" s="327">
        <v>900</v>
      </c>
      <c r="AS20" s="327">
        <v>0.018</v>
      </c>
      <c r="AT20" s="327">
        <v>0.001</v>
      </c>
    </row>
    <row r="21" spans="1:46" ht="12.75">
      <c r="A21" s="230">
        <v>11</v>
      </c>
      <c r="B21" s="231">
        <v>202.8</v>
      </c>
      <c r="C21" s="232">
        <v>205.9</v>
      </c>
      <c r="D21" s="57">
        <v>213.4</v>
      </c>
      <c r="E21" s="233">
        <v>214.7</v>
      </c>
      <c r="F21" s="232">
        <v>223.7</v>
      </c>
      <c r="G21" s="234">
        <v>220.1</v>
      </c>
      <c r="H21" s="235">
        <v>207.8</v>
      </c>
      <c r="I21" s="236">
        <v>204</v>
      </c>
      <c r="J21" s="237">
        <v>216</v>
      </c>
      <c r="K21" s="238">
        <v>209.9</v>
      </c>
      <c r="L21" s="236">
        <v>218.3</v>
      </c>
      <c r="M21" s="234">
        <v>216.8</v>
      </c>
      <c r="N21" s="359"/>
      <c r="O21" s="360"/>
      <c r="Q21" s="310">
        <v>170</v>
      </c>
      <c r="R21" s="174">
        <f t="shared" si="0"/>
        <v>0</v>
      </c>
      <c r="S21" s="174">
        <f t="shared" si="1"/>
        <v>0</v>
      </c>
      <c r="T21" s="174">
        <f t="shared" si="2"/>
        <v>0</v>
      </c>
      <c r="U21" s="311">
        <f t="shared" si="3"/>
        <v>0</v>
      </c>
      <c r="V21" s="312">
        <f t="shared" si="4"/>
        <v>0</v>
      </c>
      <c r="X21" s="313">
        <v>70</v>
      </c>
      <c r="Y21" s="314">
        <v>5.1532</v>
      </c>
      <c r="Z21" s="315"/>
      <c r="AA21" s="316"/>
      <c r="AB21" s="317">
        <f t="shared" si="5"/>
        <v>0</v>
      </c>
      <c r="AC21" s="318"/>
      <c r="AL21" s="325">
        <v>38562</v>
      </c>
      <c r="AM21" s="326">
        <v>0.5587152777777779</v>
      </c>
      <c r="AN21" s="327">
        <v>120</v>
      </c>
      <c r="AO21" s="327">
        <v>900</v>
      </c>
      <c r="AP21" s="327">
        <v>-0.002</v>
      </c>
      <c r="AQ21" s="327">
        <v>-0.001</v>
      </c>
      <c r="AR21" s="327">
        <v>900</v>
      </c>
      <c r="AS21" s="327">
        <v>0.011</v>
      </c>
      <c r="AT21" s="327">
        <v>-0.026</v>
      </c>
    </row>
    <row r="22" spans="1:46" ht="12.75">
      <c r="A22" s="230">
        <v>12</v>
      </c>
      <c r="B22" s="231">
        <v>204.2</v>
      </c>
      <c r="C22" s="232">
        <v>208.3</v>
      </c>
      <c r="D22" s="57">
        <v>214</v>
      </c>
      <c r="E22" s="233">
        <v>218.4</v>
      </c>
      <c r="F22" s="232">
        <v>216.9</v>
      </c>
      <c r="G22" s="234">
        <v>223.1</v>
      </c>
      <c r="H22" s="235">
        <v>205.7</v>
      </c>
      <c r="I22" s="236">
        <v>206.3</v>
      </c>
      <c r="J22" s="237">
        <v>211.1</v>
      </c>
      <c r="K22" s="238">
        <v>217.2</v>
      </c>
      <c r="L22" s="236">
        <v>218.5</v>
      </c>
      <c r="M22" s="234">
        <v>215.7</v>
      </c>
      <c r="N22" s="359"/>
      <c r="O22" s="360"/>
      <c r="Q22" s="310">
        <v>165</v>
      </c>
      <c r="R22" s="174">
        <f t="shared" si="0"/>
        <v>0</v>
      </c>
      <c r="S22" s="174">
        <f t="shared" si="1"/>
        <v>0</v>
      </c>
      <c r="T22" s="174">
        <f t="shared" si="2"/>
        <v>0</v>
      </c>
      <c r="U22" s="311">
        <f t="shared" si="3"/>
        <v>0</v>
      </c>
      <c r="V22" s="312">
        <f t="shared" si="4"/>
        <v>0</v>
      </c>
      <c r="X22" s="313">
        <v>75</v>
      </c>
      <c r="Y22" s="314">
        <v>5.1532</v>
      </c>
      <c r="Z22" s="315"/>
      <c r="AA22" s="316"/>
      <c r="AB22" s="317">
        <f t="shared" si="5"/>
        <v>0.02303999999999995</v>
      </c>
      <c r="AC22" s="318"/>
      <c r="AL22" s="325">
        <v>38562</v>
      </c>
      <c r="AM22" s="326">
        <v>0.5656597222222223</v>
      </c>
      <c r="AN22" s="327">
        <v>130</v>
      </c>
      <c r="AO22" s="327">
        <v>900</v>
      </c>
      <c r="AP22" s="327">
        <v>0</v>
      </c>
      <c r="AQ22" s="327">
        <v>-0.002</v>
      </c>
      <c r="AR22" s="327">
        <v>900</v>
      </c>
      <c r="AS22" s="327">
        <v>0.024</v>
      </c>
      <c r="AT22" s="327">
        <v>-0.024</v>
      </c>
    </row>
    <row r="23" spans="1:46" ht="12.75">
      <c r="A23" s="230">
        <v>13</v>
      </c>
      <c r="B23" s="231">
        <v>204.8</v>
      </c>
      <c r="C23" s="232">
        <v>213.2</v>
      </c>
      <c r="D23" s="57">
        <v>219.3</v>
      </c>
      <c r="E23" s="233">
        <v>211.4</v>
      </c>
      <c r="F23" s="232">
        <v>219.6</v>
      </c>
      <c r="G23" s="234">
        <v>212.8</v>
      </c>
      <c r="H23" s="235">
        <v>204.7</v>
      </c>
      <c r="I23" s="236">
        <v>204.2</v>
      </c>
      <c r="J23" s="237">
        <v>209.6</v>
      </c>
      <c r="K23" s="238">
        <v>210.9</v>
      </c>
      <c r="L23" s="236">
        <v>212.2</v>
      </c>
      <c r="M23" s="234">
        <v>223.6</v>
      </c>
      <c r="N23" s="359"/>
      <c r="O23" s="360"/>
      <c r="Q23" s="310">
        <v>160</v>
      </c>
      <c r="R23" s="174">
        <f t="shared" si="0"/>
        <v>0</v>
      </c>
      <c r="S23" s="174">
        <f t="shared" si="1"/>
        <v>0</v>
      </c>
      <c r="T23" s="174">
        <f t="shared" si="2"/>
        <v>0</v>
      </c>
      <c r="U23" s="311">
        <f t="shared" si="3"/>
        <v>0</v>
      </c>
      <c r="V23" s="312">
        <f t="shared" si="4"/>
        <v>0</v>
      </c>
      <c r="X23" s="313">
        <v>80</v>
      </c>
      <c r="Y23" s="314">
        <v>5.038</v>
      </c>
      <c r="Z23" s="315"/>
      <c r="AA23" s="316"/>
      <c r="AB23" s="317">
        <f t="shared" si="5"/>
        <v>0</v>
      </c>
      <c r="AC23" s="318"/>
      <c r="AL23" s="325">
        <v>38562</v>
      </c>
      <c r="AM23" s="326">
        <v>0.5726041666666667</v>
      </c>
      <c r="AN23" s="327">
        <v>140</v>
      </c>
      <c r="AO23" s="327">
        <v>900</v>
      </c>
      <c r="AP23" s="327">
        <v>-0.001</v>
      </c>
      <c r="AQ23" s="327">
        <v>0</v>
      </c>
      <c r="AR23" s="327">
        <v>900</v>
      </c>
      <c r="AS23" s="327">
        <v>0.006</v>
      </c>
      <c r="AT23" s="327">
        <v>0.007</v>
      </c>
    </row>
    <row r="24" spans="1:46" ht="12.75">
      <c r="A24" s="230">
        <v>14</v>
      </c>
      <c r="B24" s="231">
        <v>205.3</v>
      </c>
      <c r="C24" s="232">
        <v>205.3</v>
      </c>
      <c r="D24" s="57">
        <v>215.6</v>
      </c>
      <c r="E24" s="233">
        <v>213.6</v>
      </c>
      <c r="F24" s="232">
        <v>218.2</v>
      </c>
      <c r="G24" s="234">
        <v>220.4</v>
      </c>
      <c r="H24" s="235">
        <v>207.2</v>
      </c>
      <c r="I24" s="236">
        <v>204.1</v>
      </c>
      <c r="J24" s="237">
        <v>216.1</v>
      </c>
      <c r="K24" s="238">
        <v>216.2</v>
      </c>
      <c r="L24" s="236">
        <v>219.5</v>
      </c>
      <c r="M24" s="234">
        <v>219.2</v>
      </c>
      <c r="N24" s="359"/>
      <c r="O24" s="360"/>
      <c r="Q24" s="310">
        <v>155</v>
      </c>
      <c r="R24" s="174">
        <f t="shared" si="0"/>
        <v>0</v>
      </c>
      <c r="S24" s="174">
        <f t="shared" si="1"/>
        <v>0</v>
      </c>
      <c r="T24" s="174">
        <f t="shared" si="2"/>
        <v>0</v>
      </c>
      <c r="U24" s="311">
        <f t="shared" si="3"/>
        <v>0</v>
      </c>
      <c r="V24" s="312">
        <f t="shared" si="4"/>
        <v>0</v>
      </c>
      <c r="X24" s="313">
        <v>85</v>
      </c>
      <c r="Y24" s="314">
        <v>5.038</v>
      </c>
      <c r="Z24" s="315"/>
      <c r="AA24" s="316"/>
      <c r="AB24" s="317">
        <f t="shared" si="5"/>
        <v>0.022780000000000022</v>
      </c>
      <c r="AC24" s="318"/>
      <c r="AL24" s="325">
        <v>38562</v>
      </c>
      <c r="AM24" s="326">
        <v>0.5795486111111111</v>
      </c>
      <c r="AN24" s="327">
        <v>150</v>
      </c>
      <c r="AO24" s="327">
        <v>900</v>
      </c>
      <c r="AP24" s="327">
        <v>0</v>
      </c>
      <c r="AQ24" s="327">
        <v>-0.001</v>
      </c>
      <c r="AR24" s="327">
        <v>900</v>
      </c>
      <c r="AS24" s="327">
        <v>0.013</v>
      </c>
      <c r="AT24" s="327">
        <v>-0.016</v>
      </c>
    </row>
    <row r="25" spans="1:46" ht="12.75">
      <c r="A25" s="230">
        <v>15</v>
      </c>
      <c r="B25" s="231">
        <v>206.6</v>
      </c>
      <c r="C25" s="232">
        <v>204.3</v>
      </c>
      <c r="D25" s="57">
        <v>218.5</v>
      </c>
      <c r="E25" s="233">
        <v>213.5</v>
      </c>
      <c r="F25" s="232">
        <v>214.8</v>
      </c>
      <c r="G25" s="234">
        <v>219.9</v>
      </c>
      <c r="H25" s="235">
        <v>201.3</v>
      </c>
      <c r="I25" s="236">
        <v>200.7</v>
      </c>
      <c r="J25" s="237">
        <v>216.1</v>
      </c>
      <c r="K25" s="238">
        <v>216.7</v>
      </c>
      <c r="L25" s="236">
        <v>219.1</v>
      </c>
      <c r="M25" s="234">
        <v>213.9</v>
      </c>
      <c r="N25" s="359"/>
      <c r="O25" s="360"/>
      <c r="Q25" s="310">
        <v>150</v>
      </c>
      <c r="R25" s="174">
        <f t="shared" si="0"/>
        <v>0</v>
      </c>
      <c r="S25" s="174">
        <f t="shared" si="1"/>
        <v>0</v>
      </c>
      <c r="T25" s="174">
        <f t="shared" si="2"/>
        <v>0</v>
      </c>
      <c r="U25" s="311">
        <f t="shared" si="3"/>
        <v>0</v>
      </c>
      <c r="V25" s="312">
        <f t="shared" si="4"/>
        <v>0</v>
      </c>
      <c r="X25" s="313">
        <v>90</v>
      </c>
      <c r="Y25" s="314">
        <v>4.9241</v>
      </c>
      <c r="Z25" s="315"/>
      <c r="AA25" s="316"/>
      <c r="AB25" s="317">
        <f t="shared" si="5"/>
        <v>0</v>
      </c>
      <c r="AC25" s="318"/>
      <c r="AL25" s="325">
        <v>38562</v>
      </c>
      <c r="AM25" s="326">
        <v>0.5864930555555555</v>
      </c>
      <c r="AN25" s="327">
        <v>160</v>
      </c>
      <c r="AO25" s="327">
        <v>900</v>
      </c>
      <c r="AP25" s="327">
        <v>-0.002</v>
      </c>
      <c r="AQ25" s="327">
        <v>0</v>
      </c>
      <c r="AR25" s="327">
        <v>900</v>
      </c>
      <c r="AS25" s="327">
        <v>-0.011</v>
      </c>
      <c r="AT25" s="327">
        <v>0.028</v>
      </c>
    </row>
    <row r="26" spans="1:46" ht="12.75">
      <c r="A26" s="230">
        <v>16</v>
      </c>
      <c r="B26" s="231">
        <v>206.1</v>
      </c>
      <c r="C26" s="232">
        <v>199.6</v>
      </c>
      <c r="D26" s="57">
        <v>212.1</v>
      </c>
      <c r="E26" s="233">
        <v>216.1</v>
      </c>
      <c r="F26" s="232">
        <v>218.5</v>
      </c>
      <c r="G26" s="234">
        <v>216</v>
      </c>
      <c r="H26" s="235">
        <v>200.1</v>
      </c>
      <c r="I26" s="236">
        <v>203.5</v>
      </c>
      <c r="J26" s="237">
        <v>216.7</v>
      </c>
      <c r="K26" s="238">
        <v>215.9</v>
      </c>
      <c r="L26" s="236">
        <v>215.6</v>
      </c>
      <c r="M26" s="234">
        <v>212.3</v>
      </c>
      <c r="N26" s="359"/>
      <c r="O26" s="360"/>
      <c r="Q26" s="310">
        <v>100</v>
      </c>
      <c r="R26" s="174">
        <f t="shared" si="0"/>
        <v>0</v>
      </c>
      <c r="S26" s="174">
        <f t="shared" si="1"/>
        <v>0</v>
      </c>
      <c r="T26" s="174">
        <f t="shared" si="2"/>
        <v>0</v>
      </c>
      <c r="U26" s="311">
        <f t="shared" si="3"/>
        <v>0</v>
      </c>
      <c r="V26" s="312">
        <f t="shared" si="4"/>
        <v>0</v>
      </c>
      <c r="X26" s="313">
        <v>95</v>
      </c>
      <c r="Y26" s="314">
        <v>4.9241</v>
      </c>
      <c r="Z26" s="315"/>
      <c r="AA26" s="316"/>
      <c r="AB26" s="317">
        <f t="shared" si="5"/>
        <v>0.018900000000000007</v>
      </c>
      <c r="AC26" s="318"/>
      <c r="AL26" s="325">
        <v>38562</v>
      </c>
      <c r="AM26" s="326">
        <v>0.5934375</v>
      </c>
      <c r="AN26" s="327">
        <v>170</v>
      </c>
      <c r="AO26" s="327">
        <v>900</v>
      </c>
      <c r="AP26" s="327">
        <v>-0.002</v>
      </c>
      <c r="AQ26" s="327">
        <v>-0.001</v>
      </c>
      <c r="AR26" s="327">
        <v>900</v>
      </c>
      <c r="AS26" s="327">
        <v>-0.005</v>
      </c>
      <c r="AT26" s="327">
        <v>-0.003</v>
      </c>
    </row>
    <row r="27" spans="1:46" ht="12.75">
      <c r="A27" s="230">
        <v>17</v>
      </c>
      <c r="B27" s="231">
        <v>204.7</v>
      </c>
      <c r="C27" s="232">
        <v>211.5</v>
      </c>
      <c r="D27" s="57">
        <v>220.8</v>
      </c>
      <c r="E27" s="233">
        <v>213.4</v>
      </c>
      <c r="F27" s="232">
        <v>216.8</v>
      </c>
      <c r="G27" s="234">
        <v>217.7</v>
      </c>
      <c r="H27" s="235">
        <v>204.8</v>
      </c>
      <c r="I27" s="236">
        <v>205.3</v>
      </c>
      <c r="J27" s="237">
        <v>212.4</v>
      </c>
      <c r="K27" s="238">
        <v>213.2</v>
      </c>
      <c r="L27" s="236">
        <v>213.3</v>
      </c>
      <c r="M27" s="234">
        <v>222.3</v>
      </c>
      <c r="N27" s="359"/>
      <c r="O27" s="360"/>
      <c r="Q27" s="310">
        <v>50</v>
      </c>
      <c r="R27" s="174">
        <f t="shared" si="0"/>
        <v>0</v>
      </c>
      <c r="S27" s="174">
        <f t="shared" si="1"/>
        <v>0</v>
      </c>
      <c r="T27" s="174">
        <f t="shared" si="2"/>
        <v>0</v>
      </c>
      <c r="U27" s="311">
        <f t="shared" si="3"/>
        <v>0</v>
      </c>
      <c r="V27" s="312">
        <f t="shared" si="4"/>
        <v>0</v>
      </c>
      <c r="X27" s="313">
        <v>100</v>
      </c>
      <c r="Y27" s="314">
        <v>4.8296</v>
      </c>
      <c r="Z27" s="315"/>
      <c r="AA27" s="316"/>
      <c r="AB27" s="317">
        <f t="shared" si="5"/>
        <v>0</v>
      </c>
      <c r="AC27" s="318"/>
      <c r="AL27" s="325">
        <v>38562</v>
      </c>
      <c r="AM27" s="326">
        <v>0.6003819444444445</v>
      </c>
      <c r="AN27" s="327">
        <v>180</v>
      </c>
      <c r="AO27" s="327">
        <v>900</v>
      </c>
      <c r="AP27" s="327">
        <v>0.001</v>
      </c>
      <c r="AQ27" s="327">
        <v>-0.002</v>
      </c>
      <c r="AR27" s="327">
        <v>900</v>
      </c>
      <c r="AS27" s="327">
        <v>0.016</v>
      </c>
      <c r="AT27" s="327">
        <v>-0.011</v>
      </c>
    </row>
    <row r="28" spans="1:46" ht="13.5" thickBot="1">
      <c r="A28" s="230">
        <v>18</v>
      </c>
      <c r="B28" s="231">
        <v>206.7</v>
      </c>
      <c r="C28" s="232">
        <v>205.8</v>
      </c>
      <c r="D28" s="57">
        <v>215.4</v>
      </c>
      <c r="E28" s="233">
        <v>217.5</v>
      </c>
      <c r="F28" s="232">
        <v>229.1</v>
      </c>
      <c r="G28" s="234">
        <v>219.2</v>
      </c>
      <c r="H28" s="235">
        <v>208.7</v>
      </c>
      <c r="I28" s="236">
        <v>208</v>
      </c>
      <c r="J28" s="237">
        <v>212.7</v>
      </c>
      <c r="K28" s="238">
        <v>216.1</v>
      </c>
      <c r="L28" s="236">
        <v>220.4</v>
      </c>
      <c r="M28" s="234">
        <v>218.9</v>
      </c>
      <c r="N28" s="359"/>
      <c r="O28" s="360"/>
      <c r="Q28" s="328">
        <v>0</v>
      </c>
      <c r="R28" s="329">
        <f t="shared" si="0"/>
        <v>0</v>
      </c>
      <c r="S28" s="329">
        <f t="shared" si="1"/>
        <v>0</v>
      </c>
      <c r="T28" s="329">
        <f t="shared" si="2"/>
        <v>0</v>
      </c>
      <c r="U28" s="330">
        <f>FREQUENCY(F$10:F$73,$Q28:$Q29)</f>
        <v>0</v>
      </c>
      <c r="V28" s="331">
        <f t="shared" si="4"/>
        <v>0</v>
      </c>
      <c r="X28" s="313">
        <v>105</v>
      </c>
      <c r="Y28" s="314">
        <v>4.8296</v>
      </c>
      <c r="Z28" s="315"/>
      <c r="AA28" s="316"/>
      <c r="AB28" s="317">
        <f t="shared" si="5"/>
        <v>0.02370000000000001</v>
      </c>
      <c r="AC28" s="318"/>
      <c r="AL28" s="325">
        <v>38562</v>
      </c>
      <c r="AM28" s="326">
        <v>0.6073379629629629</v>
      </c>
      <c r="AN28" s="327">
        <v>190</v>
      </c>
      <c r="AO28" s="327">
        <v>900</v>
      </c>
      <c r="AP28" s="327">
        <v>-0.002</v>
      </c>
      <c r="AQ28" s="327">
        <v>-0.001</v>
      </c>
      <c r="AR28" s="327">
        <v>900</v>
      </c>
      <c r="AS28" s="327">
        <v>-0.019</v>
      </c>
      <c r="AT28" s="327">
        <v>0.037</v>
      </c>
    </row>
    <row r="29" spans="1:46" ht="13.5" thickTop="1">
      <c r="A29" s="230">
        <v>19</v>
      </c>
      <c r="B29" s="231">
        <v>206.2</v>
      </c>
      <c r="C29" s="232">
        <v>209.7</v>
      </c>
      <c r="D29" s="57">
        <v>215.9</v>
      </c>
      <c r="E29" s="233">
        <v>213.4</v>
      </c>
      <c r="F29" s="232">
        <v>218.5</v>
      </c>
      <c r="G29" s="234">
        <v>224.9</v>
      </c>
      <c r="H29" s="235">
        <v>207.6</v>
      </c>
      <c r="I29" s="236">
        <v>202.1</v>
      </c>
      <c r="J29" s="237">
        <v>212.8</v>
      </c>
      <c r="K29" s="238">
        <v>214.6</v>
      </c>
      <c r="L29" s="236">
        <v>223.8</v>
      </c>
      <c r="M29" s="234">
        <v>216.1</v>
      </c>
      <c r="N29" s="359"/>
      <c r="O29" s="360"/>
      <c r="Q29" s="332"/>
      <c r="R29" s="332"/>
      <c r="S29" s="332"/>
      <c r="T29" s="332"/>
      <c r="U29" s="332"/>
      <c r="V29" s="332"/>
      <c r="X29" s="313">
        <v>110</v>
      </c>
      <c r="Y29" s="314">
        <v>4.7111</v>
      </c>
      <c r="Z29" s="315"/>
      <c r="AA29" s="316"/>
      <c r="AB29" s="317">
        <f t="shared" si="5"/>
        <v>0</v>
      </c>
      <c r="AC29" s="318"/>
      <c r="AL29" s="325">
        <v>38562</v>
      </c>
      <c r="AM29" s="326">
        <v>0.6142592592592593</v>
      </c>
      <c r="AN29" s="327">
        <v>200</v>
      </c>
      <c r="AO29" s="327">
        <v>1200</v>
      </c>
      <c r="AP29" s="327">
        <v>0</v>
      </c>
      <c r="AQ29" s="327">
        <v>-0.005</v>
      </c>
      <c r="AR29" s="327">
        <v>1200</v>
      </c>
      <c r="AS29" s="327">
        <v>0.004</v>
      </c>
      <c r="AT29" s="327">
        <v>-0.005</v>
      </c>
    </row>
    <row r="30" spans="1:46" ht="12.75">
      <c r="A30" s="230">
        <v>20</v>
      </c>
      <c r="B30" s="231">
        <v>204.3</v>
      </c>
      <c r="C30" s="232">
        <v>206.1</v>
      </c>
      <c r="D30" s="57">
        <v>222.9</v>
      </c>
      <c r="E30" s="233">
        <v>214</v>
      </c>
      <c r="F30" s="232">
        <v>220.2</v>
      </c>
      <c r="G30" s="234">
        <v>223.1</v>
      </c>
      <c r="H30" s="235">
        <v>207.3</v>
      </c>
      <c r="I30" s="236">
        <v>206.2</v>
      </c>
      <c r="J30" s="237">
        <v>213.1</v>
      </c>
      <c r="K30" s="238">
        <v>213</v>
      </c>
      <c r="L30" s="236">
        <v>218.8</v>
      </c>
      <c r="M30" s="234">
        <v>222.2</v>
      </c>
      <c r="N30" s="359"/>
      <c r="O30" s="360"/>
      <c r="Q30" s="332"/>
      <c r="R30" s="332"/>
      <c r="S30" s="332"/>
      <c r="T30" s="332"/>
      <c r="U30" s="332"/>
      <c r="V30" s="332"/>
      <c r="X30" s="313">
        <v>115</v>
      </c>
      <c r="Y30" s="314">
        <v>4.7111</v>
      </c>
      <c r="Z30" s="315"/>
      <c r="AA30" s="316"/>
      <c r="AB30" s="317">
        <f t="shared" si="5"/>
        <v>0.017379999999999996</v>
      </c>
      <c r="AC30" s="318"/>
      <c r="AL30" s="325">
        <v>38562</v>
      </c>
      <c r="AM30" s="326">
        <v>0.6212037037037037</v>
      </c>
      <c r="AN30" s="327">
        <v>210</v>
      </c>
      <c r="AO30" s="327">
        <v>1200</v>
      </c>
      <c r="AP30" s="327">
        <v>0</v>
      </c>
      <c r="AQ30" s="327">
        <v>-0.004</v>
      </c>
      <c r="AR30" s="327">
        <v>1200</v>
      </c>
      <c r="AS30" s="327">
        <v>-0.009</v>
      </c>
      <c r="AT30" s="327">
        <v>-0.015</v>
      </c>
    </row>
    <row r="31" spans="1:46" ht="12.75">
      <c r="A31" s="230">
        <v>21</v>
      </c>
      <c r="B31" s="231">
        <v>204.3</v>
      </c>
      <c r="C31" s="232">
        <v>211.9</v>
      </c>
      <c r="D31" s="57">
        <v>214.4</v>
      </c>
      <c r="E31" s="233">
        <v>216.5</v>
      </c>
      <c r="F31" s="232">
        <v>220.9</v>
      </c>
      <c r="G31" s="234">
        <v>219.6</v>
      </c>
      <c r="H31" s="235">
        <v>210.4</v>
      </c>
      <c r="I31" s="236">
        <v>206.3</v>
      </c>
      <c r="J31" s="237">
        <v>213.8</v>
      </c>
      <c r="K31" s="238">
        <v>214.6</v>
      </c>
      <c r="L31" s="236">
        <v>218.8</v>
      </c>
      <c r="M31" s="234">
        <v>219.8</v>
      </c>
      <c r="N31" s="359"/>
      <c r="O31" s="360"/>
      <c r="Q31" s="332"/>
      <c r="R31" s="332"/>
      <c r="S31" s="332"/>
      <c r="T31" s="332"/>
      <c r="U31" s="332"/>
      <c r="V31" s="332"/>
      <c r="X31" s="313">
        <v>120</v>
      </c>
      <c r="Y31" s="314">
        <v>4.6242</v>
      </c>
      <c r="Z31" s="315"/>
      <c r="AA31" s="316"/>
      <c r="AB31" s="317">
        <f t="shared" si="5"/>
        <v>0</v>
      </c>
      <c r="AC31" s="318"/>
      <c r="AL31" s="325">
        <v>38562</v>
      </c>
      <c r="AM31" s="326">
        <v>0.6281481481481481</v>
      </c>
      <c r="AN31" s="327">
        <v>220</v>
      </c>
      <c r="AO31" s="327">
        <v>1200</v>
      </c>
      <c r="AP31" s="327">
        <v>-0.001</v>
      </c>
      <c r="AQ31" s="327">
        <v>-0.002</v>
      </c>
      <c r="AR31" s="327">
        <v>1200</v>
      </c>
      <c r="AS31" s="327">
        <v>-0.007</v>
      </c>
      <c r="AT31" s="327">
        <v>-0.028</v>
      </c>
    </row>
    <row r="32" spans="1:46" ht="12.75">
      <c r="A32" s="230">
        <v>22</v>
      </c>
      <c r="B32" s="231">
        <v>205.8</v>
      </c>
      <c r="C32" s="232">
        <v>210.4</v>
      </c>
      <c r="D32" s="57">
        <v>211.8</v>
      </c>
      <c r="E32" s="233">
        <v>219.9</v>
      </c>
      <c r="F32" s="232">
        <v>219.7</v>
      </c>
      <c r="G32" s="234">
        <v>222.1</v>
      </c>
      <c r="H32" s="235">
        <v>202.2</v>
      </c>
      <c r="I32" s="236">
        <v>207.2</v>
      </c>
      <c r="J32" s="237">
        <v>210.9</v>
      </c>
      <c r="K32" s="238">
        <v>212</v>
      </c>
      <c r="L32" s="236">
        <v>218.6</v>
      </c>
      <c r="M32" s="234">
        <v>221.6</v>
      </c>
      <c r="N32" s="359"/>
      <c r="O32" s="360"/>
      <c r="Q32" s="332"/>
      <c r="R32" s="332"/>
      <c r="S32" s="332"/>
      <c r="T32" s="332"/>
      <c r="U32" s="332"/>
      <c r="V32" s="332"/>
      <c r="X32" s="313">
        <v>125</v>
      </c>
      <c r="Y32" s="314">
        <v>4.6242</v>
      </c>
      <c r="Z32" s="315"/>
      <c r="AA32" s="316"/>
      <c r="AB32" s="317">
        <f t="shared" si="5"/>
        <v>0.020899999999999964</v>
      </c>
      <c r="AC32" s="318"/>
      <c r="AE32" s="333"/>
      <c r="AL32" s="325">
        <v>38562</v>
      </c>
      <c r="AM32" s="326">
        <v>0.6350925925925927</v>
      </c>
      <c r="AN32" s="327">
        <v>230</v>
      </c>
      <c r="AO32" s="327">
        <v>1200</v>
      </c>
      <c r="AP32" s="327">
        <v>0</v>
      </c>
      <c r="AQ32" s="327">
        <v>-0.002</v>
      </c>
      <c r="AR32" s="327">
        <v>1200</v>
      </c>
      <c r="AS32" s="327">
        <v>-0.004</v>
      </c>
      <c r="AT32" s="327">
        <v>0.007</v>
      </c>
    </row>
    <row r="33" spans="1:46" ht="12.75">
      <c r="A33" s="230">
        <v>23</v>
      </c>
      <c r="B33" s="231">
        <v>205.8</v>
      </c>
      <c r="C33" s="232">
        <v>208.2</v>
      </c>
      <c r="D33" s="57">
        <v>219.2</v>
      </c>
      <c r="E33" s="233">
        <v>215.4</v>
      </c>
      <c r="F33" s="232">
        <v>221.6</v>
      </c>
      <c r="G33" s="234">
        <v>221.2</v>
      </c>
      <c r="H33" s="235">
        <v>209</v>
      </c>
      <c r="I33" s="236">
        <v>206.4</v>
      </c>
      <c r="J33" s="237">
        <v>208.3</v>
      </c>
      <c r="K33" s="238">
        <v>217.8</v>
      </c>
      <c r="L33" s="236">
        <v>219.2</v>
      </c>
      <c r="M33" s="234">
        <v>214.8</v>
      </c>
      <c r="N33" s="359"/>
      <c r="O33" s="360"/>
      <c r="Q33" s="332"/>
      <c r="R33" s="332"/>
      <c r="S33" s="332"/>
      <c r="T33" s="332"/>
      <c r="U33" s="332"/>
      <c r="V33" s="332"/>
      <c r="X33" s="313">
        <v>130</v>
      </c>
      <c r="Y33" s="314">
        <v>4.5197</v>
      </c>
      <c r="Z33" s="315"/>
      <c r="AA33" s="316"/>
      <c r="AB33" s="317">
        <f t="shared" si="5"/>
        <v>0</v>
      </c>
      <c r="AC33" s="318"/>
      <c r="AL33" s="325">
        <v>38562</v>
      </c>
      <c r="AM33" s="326">
        <v>0.6420486111111111</v>
      </c>
      <c r="AN33" s="327">
        <v>240</v>
      </c>
      <c r="AO33" s="327">
        <v>1200</v>
      </c>
      <c r="AP33" s="327">
        <v>-0.001</v>
      </c>
      <c r="AQ33" s="327">
        <v>-0.002</v>
      </c>
      <c r="AR33" s="327">
        <v>1200</v>
      </c>
      <c r="AS33" s="327">
        <v>-0.019</v>
      </c>
      <c r="AT33" s="327">
        <v>-0.019</v>
      </c>
    </row>
    <row r="34" spans="1:46" ht="12.75">
      <c r="A34" s="230">
        <v>24</v>
      </c>
      <c r="B34" s="231">
        <v>207.3</v>
      </c>
      <c r="C34" s="232">
        <v>210</v>
      </c>
      <c r="D34" s="57">
        <v>219.3</v>
      </c>
      <c r="E34" s="233">
        <v>216.9</v>
      </c>
      <c r="F34" s="232">
        <v>222.9</v>
      </c>
      <c r="G34" s="234">
        <v>216.6</v>
      </c>
      <c r="H34" s="235">
        <v>210.3</v>
      </c>
      <c r="I34" s="236">
        <v>206.1</v>
      </c>
      <c r="J34" s="237">
        <v>210.3</v>
      </c>
      <c r="K34" s="238">
        <v>217.5</v>
      </c>
      <c r="L34" s="236">
        <v>219</v>
      </c>
      <c r="M34" s="234">
        <v>217.7</v>
      </c>
      <c r="N34" s="359"/>
      <c r="O34" s="360"/>
      <c r="Q34" s="332"/>
      <c r="R34" s="332"/>
      <c r="S34" s="332"/>
      <c r="T34" s="332"/>
      <c r="U34" s="332"/>
      <c r="V34" s="332"/>
      <c r="X34" s="313">
        <v>135</v>
      </c>
      <c r="Y34" s="314">
        <v>4.5197</v>
      </c>
      <c r="Z34" s="315"/>
      <c r="AA34" s="316"/>
      <c r="AB34" s="317">
        <f t="shared" si="5"/>
        <v>0.021360000000000136</v>
      </c>
      <c r="AC34" s="318"/>
      <c r="AL34" s="325">
        <v>38562</v>
      </c>
      <c r="AM34" s="326">
        <v>0.6489930555555555</v>
      </c>
      <c r="AN34" s="327">
        <v>250</v>
      </c>
      <c r="AO34" s="327">
        <v>1200</v>
      </c>
      <c r="AP34" s="327">
        <v>-0.001</v>
      </c>
      <c r="AQ34" s="327">
        <v>-0.004</v>
      </c>
      <c r="AR34" s="327">
        <v>1200</v>
      </c>
      <c r="AS34" s="327">
        <v>-0.005</v>
      </c>
      <c r="AT34" s="327">
        <v>0.009</v>
      </c>
    </row>
    <row r="35" spans="1:46" ht="12.75">
      <c r="A35" s="230">
        <v>25</v>
      </c>
      <c r="B35" s="231">
        <v>207.7</v>
      </c>
      <c r="C35" s="232">
        <v>208.2</v>
      </c>
      <c r="D35" s="57">
        <v>215.3</v>
      </c>
      <c r="E35" s="233">
        <v>215.5</v>
      </c>
      <c r="F35" s="232">
        <v>216.6</v>
      </c>
      <c r="G35" s="234">
        <v>221.1</v>
      </c>
      <c r="H35" s="235">
        <v>205.9</v>
      </c>
      <c r="I35" s="236">
        <v>207.6</v>
      </c>
      <c r="J35" s="237">
        <v>210.8</v>
      </c>
      <c r="K35" s="238">
        <v>215.5</v>
      </c>
      <c r="L35" s="236">
        <v>214.1</v>
      </c>
      <c r="M35" s="234">
        <v>223.6</v>
      </c>
      <c r="N35" s="359"/>
      <c r="O35" s="360"/>
      <c r="Q35" s="332"/>
      <c r="R35" s="332"/>
      <c r="S35" s="332"/>
      <c r="T35" s="332"/>
      <c r="U35" s="332"/>
      <c r="V35" s="332"/>
      <c r="X35" s="313">
        <v>140</v>
      </c>
      <c r="Y35" s="314">
        <v>4.4129</v>
      </c>
      <c r="Z35" s="315"/>
      <c r="AA35" s="316"/>
      <c r="AB35" s="317">
        <f t="shared" si="5"/>
        <v>0</v>
      </c>
      <c r="AC35" s="318"/>
      <c r="AL35" s="325">
        <v>38562</v>
      </c>
      <c r="AM35" s="326">
        <v>0.6559375</v>
      </c>
      <c r="AN35" s="327">
        <v>260</v>
      </c>
      <c r="AO35" s="327">
        <v>1200</v>
      </c>
      <c r="AP35" s="327">
        <v>0.001</v>
      </c>
      <c r="AQ35" s="327">
        <v>-0.002</v>
      </c>
      <c r="AR35" s="327">
        <v>1200</v>
      </c>
      <c r="AS35" s="327">
        <v>0.002</v>
      </c>
      <c r="AT35" s="327">
        <v>-0.006</v>
      </c>
    </row>
    <row r="36" spans="1:46" ht="12.75">
      <c r="A36" s="230">
        <v>26</v>
      </c>
      <c r="B36" s="231">
        <v>208.3</v>
      </c>
      <c r="C36" s="232">
        <v>208.3</v>
      </c>
      <c r="D36" s="57">
        <v>213.7</v>
      </c>
      <c r="E36" s="233">
        <v>215.8</v>
      </c>
      <c r="F36" s="232">
        <v>221.6</v>
      </c>
      <c r="G36" s="234">
        <v>221.4</v>
      </c>
      <c r="H36" s="235">
        <v>206.5</v>
      </c>
      <c r="I36" s="236">
        <v>206.7</v>
      </c>
      <c r="J36" s="237">
        <v>210.4</v>
      </c>
      <c r="K36" s="238">
        <v>218.4</v>
      </c>
      <c r="L36" s="236">
        <v>218.1</v>
      </c>
      <c r="M36" s="234">
        <v>214.4</v>
      </c>
      <c r="N36" s="359"/>
      <c r="O36" s="360"/>
      <c r="Q36" s="332"/>
      <c r="R36" s="332"/>
      <c r="S36" s="332"/>
      <c r="T36" s="332"/>
      <c r="U36" s="332"/>
      <c r="V36" s="332"/>
      <c r="X36" s="313">
        <v>145</v>
      </c>
      <c r="Y36" s="314">
        <v>4.4129</v>
      </c>
      <c r="Z36" s="315"/>
      <c r="AA36" s="316"/>
      <c r="AB36" s="317">
        <f t="shared" si="5"/>
        <v>0.020699999999999896</v>
      </c>
      <c r="AC36" s="318"/>
      <c r="AL36" s="325">
        <v>38562</v>
      </c>
      <c r="AM36" s="326">
        <v>0.6628819444444444</v>
      </c>
      <c r="AN36" s="327">
        <v>270</v>
      </c>
      <c r="AO36" s="327">
        <v>1200</v>
      </c>
      <c r="AP36" s="327">
        <v>-0.001</v>
      </c>
      <c r="AQ36" s="327">
        <v>-0.002</v>
      </c>
      <c r="AR36" s="327">
        <v>1200</v>
      </c>
      <c r="AS36" s="327">
        <v>-0.01</v>
      </c>
      <c r="AT36" s="327">
        <v>-0.013</v>
      </c>
    </row>
    <row r="37" spans="1:46" ht="12.75">
      <c r="A37" s="230">
        <v>27</v>
      </c>
      <c r="B37" s="231">
        <v>207.3</v>
      </c>
      <c r="C37" s="232">
        <v>213.4</v>
      </c>
      <c r="D37" s="57">
        <v>216.1</v>
      </c>
      <c r="E37" s="233">
        <v>214.1</v>
      </c>
      <c r="F37" s="232">
        <v>218.2</v>
      </c>
      <c r="G37" s="234">
        <v>222.4</v>
      </c>
      <c r="H37" s="235">
        <v>210</v>
      </c>
      <c r="I37" s="236">
        <v>209.3</v>
      </c>
      <c r="J37" s="237">
        <v>211.2</v>
      </c>
      <c r="K37" s="238">
        <v>213.9</v>
      </c>
      <c r="L37" s="236">
        <v>219.5</v>
      </c>
      <c r="M37" s="234">
        <v>222</v>
      </c>
      <c r="N37" s="359"/>
      <c r="O37" s="360"/>
      <c r="Q37" s="332"/>
      <c r="R37" s="332"/>
      <c r="S37" s="332"/>
      <c r="T37" s="332"/>
      <c r="U37" s="332"/>
      <c r="V37" s="332"/>
      <c r="X37" s="313">
        <v>150</v>
      </c>
      <c r="Y37" s="314">
        <v>4.3094</v>
      </c>
      <c r="Z37" s="315"/>
      <c r="AA37" s="316"/>
      <c r="AB37" s="317">
        <f t="shared" si="5"/>
        <v>0</v>
      </c>
      <c r="AC37" s="318"/>
      <c r="AL37" s="325">
        <v>38562</v>
      </c>
      <c r="AM37" s="326">
        <v>0.6698263888888888</v>
      </c>
      <c r="AN37" s="327">
        <v>280</v>
      </c>
      <c r="AO37" s="327">
        <v>1200</v>
      </c>
      <c r="AP37" s="327">
        <v>-0.003</v>
      </c>
      <c r="AQ37" s="327">
        <v>-0.002</v>
      </c>
      <c r="AR37" s="327">
        <v>1200</v>
      </c>
      <c r="AS37" s="327">
        <v>0.033</v>
      </c>
      <c r="AT37" s="327">
        <v>0.003</v>
      </c>
    </row>
    <row r="38" spans="1:46" ht="12.75">
      <c r="A38" s="230">
        <v>28</v>
      </c>
      <c r="B38" s="231">
        <v>210.6</v>
      </c>
      <c r="C38" s="232">
        <v>208.9</v>
      </c>
      <c r="D38" s="57">
        <v>212.4</v>
      </c>
      <c r="E38" s="233">
        <v>219.3</v>
      </c>
      <c r="F38" s="232">
        <v>222.2</v>
      </c>
      <c r="G38" s="234">
        <v>224.3</v>
      </c>
      <c r="H38" s="235">
        <v>206.8</v>
      </c>
      <c r="I38" s="236">
        <v>206.6</v>
      </c>
      <c r="J38" s="237">
        <v>213.3</v>
      </c>
      <c r="K38" s="238">
        <v>219.6</v>
      </c>
      <c r="L38" s="236">
        <v>225.5</v>
      </c>
      <c r="M38" s="234">
        <v>219.1</v>
      </c>
      <c r="N38" s="359"/>
      <c r="O38" s="360"/>
      <c r="Q38" s="332"/>
      <c r="R38" s="332"/>
      <c r="S38" s="332"/>
      <c r="T38" s="332"/>
      <c r="U38" s="332"/>
      <c r="V38" s="332"/>
      <c r="X38" s="313">
        <v>155</v>
      </c>
      <c r="Y38" s="334">
        <v>4.3094</v>
      </c>
      <c r="Z38" s="315"/>
      <c r="AA38" s="316"/>
      <c r="AB38" s="317">
        <f t="shared" si="5"/>
        <v>0.017759999999999998</v>
      </c>
      <c r="AC38" s="318"/>
      <c r="AL38" s="325">
        <v>38562</v>
      </c>
      <c r="AM38" s="326">
        <v>0.6767708333333333</v>
      </c>
      <c r="AN38" s="327">
        <v>290</v>
      </c>
      <c r="AO38" s="327">
        <v>1200</v>
      </c>
      <c r="AP38" s="327">
        <v>0.001</v>
      </c>
      <c r="AQ38" s="327">
        <v>-0.003</v>
      </c>
      <c r="AR38" s="327">
        <v>1200</v>
      </c>
      <c r="AS38" s="327">
        <v>0.011</v>
      </c>
      <c r="AT38" s="327">
        <v>0.019</v>
      </c>
    </row>
    <row r="39" spans="1:46" ht="12.75">
      <c r="A39" s="230">
        <v>29</v>
      </c>
      <c r="B39" s="231">
        <v>208.2</v>
      </c>
      <c r="C39" s="232">
        <v>205.8</v>
      </c>
      <c r="D39" s="57">
        <v>216.8</v>
      </c>
      <c r="E39" s="233">
        <v>216</v>
      </c>
      <c r="F39" s="232">
        <v>220.3</v>
      </c>
      <c r="G39" s="234">
        <v>217.8</v>
      </c>
      <c r="H39" s="235">
        <v>206.9</v>
      </c>
      <c r="I39" s="236">
        <v>207.7</v>
      </c>
      <c r="J39" s="237">
        <v>212.2</v>
      </c>
      <c r="K39" s="238">
        <v>218.3</v>
      </c>
      <c r="L39" s="236">
        <v>225.3</v>
      </c>
      <c r="M39" s="234">
        <v>217.8</v>
      </c>
      <c r="N39" s="359"/>
      <c r="O39" s="360"/>
      <c r="Q39" s="332"/>
      <c r="R39" s="332"/>
      <c r="S39" s="332"/>
      <c r="T39" s="332"/>
      <c r="U39" s="332"/>
      <c r="V39" s="332"/>
      <c r="X39" s="313">
        <v>160</v>
      </c>
      <c r="Y39" s="334">
        <v>4.2206</v>
      </c>
      <c r="Z39" s="315"/>
      <c r="AA39" s="316"/>
      <c r="AB39" s="317">
        <f t="shared" si="5"/>
        <v>0</v>
      </c>
      <c r="AC39" s="318"/>
      <c r="AL39" s="325">
        <v>38562</v>
      </c>
      <c r="AM39" s="326">
        <v>0.6837152777777779</v>
      </c>
      <c r="AN39" s="327">
        <v>300</v>
      </c>
      <c r="AO39" s="327">
        <v>1200</v>
      </c>
      <c r="AP39" s="327">
        <v>-0.001</v>
      </c>
      <c r="AQ39" s="327">
        <v>-0.002</v>
      </c>
      <c r="AR39" s="327">
        <v>1200</v>
      </c>
      <c r="AS39" s="327">
        <v>-0.012</v>
      </c>
      <c r="AT39" s="327">
        <v>0.027</v>
      </c>
    </row>
    <row r="40" spans="1:46" ht="12.75">
      <c r="A40" s="230">
        <v>30</v>
      </c>
      <c r="B40" s="231">
        <v>206</v>
      </c>
      <c r="C40" s="232">
        <v>207.3</v>
      </c>
      <c r="D40" s="57">
        <v>216.2</v>
      </c>
      <c r="E40" s="233">
        <v>215.5</v>
      </c>
      <c r="F40" s="232">
        <v>223.3</v>
      </c>
      <c r="G40" s="234">
        <v>219.9</v>
      </c>
      <c r="H40" s="235">
        <v>198</v>
      </c>
      <c r="I40" s="236">
        <v>208.4</v>
      </c>
      <c r="J40" s="237">
        <v>215.2</v>
      </c>
      <c r="K40" s="238">
        <v>218.1</v>
      </c>
      <c r="L40" s="236">
        <v>222.2</v>
      </c>
      <c r="M40" s="234">
        <v>213.4</v>
      </c>
      <c r="N40" s="359"/>
      <c r="O40" s="360"/>
      <c r="Q40" s="332"/>
      <c r="R40" s="332"/>
      <c r="S40" s="332"/>
      <c r="T40" s="332"/>
      <c r="U40" s="332"/>
      <c r="V40" s="332"/>
      <c r="X40" s="313">
        <v>165</v>
      </c>
      <c r="Y40" s="334">
        <v>4.2206</v>
      </c>
      <c r="Z40" s="315"/>
      <c r="AA40" s="316"/>
      <c r="AB40" s="317">
        <f t="shared" si="5"/>
        <v>0.016660000000000074</v>
      </c>
      <c r="AC40" s="318"/>
      <c r="AL40" s="325">
        <v>38562</v>
      </c>
      <c r="AM40" s="326">
        <v>0.6906597222222222</v>
      </c>
      <c r="AN40" s="327">
        <v>310</v>
      </c>
      <c r="AO40" s="327">
        <v>1200</v>
      </c>
      <c r="AP40" s="327">
        <v>0</v>
      </c>
      <c r="AQ40" s="327">
        <v>0</v>
      </c>
      <c r="AR40" s="327">
        <v>1200</v>
      </c>
      <c r="AS40" s="327">
        <v>0.012</v>
      </c>
      <c r="AT40" s="327">
        <v>0.008</v>
      </c>
    </row>
    <row r="41" spans="1:46" ht="12.75">
      <c r="A41" s="230">
        <v>31</v>
      </c>
      <c r="B41" s="231">
        <v>200.8</v>
      </c>
      <c r="C41" s="232">
        <v>209.7</v>
      </c>
      <c r="D41" s="57">
        <v>217.7</v>
      </c>
      <c r="E41" s="233">
        <v>218.2</v>
      </c>
      <c r="F41" s="232">
        <v>223</v>
      </c>
      <c r="G41" s="234">
        <v>219.7</v>
      </c>
      <c r="H41" s="235">
        <v>204.3</v>
      </c>
      <c r="I41" s="236">
        <v>209.1</v>
      </c>
      <c r="J41" s="237">
        <v>210.9</v>
      </c>
      <c r="K41" s="238">
        <v>214.8</v>
      </c>
      <c r="L41" s="236">
        <v>221.9</v>
      </c>
      <c r="M41" s="234">
        <v>217.9</v>
      </c>
      <c r="N41" s="359"/>
      <c r="O41" s="360"/>
      <c r="Q41" s="332"/>
      <c r="R41" s="332"/>
      <c r="S41" s="332"/>
      <c r="T41" s="332"/>
      <c r="U41" s="332"/>
      <c r="V41" s="332"/>
      <c r="X41" s="313">
        <v>170</v>
      </c>
      <c r="Y41" s="334">
        <v>4.1373</v>
      </c>
      <c r="Z41" s="315"/>
      <c r="AA41" s="316"/>
      <c r="AB41" s="317">
        <f t="shared" si="5"/>
        <v>0</v>
      </c>
      <c r="AC41" s="318"/>
      <c r="AL41" s="325">
        <v>38562</v>
      </c>
      <c r="AM41" s="326">
        <v>0.6976041666666667</v>
      </c>
      <c r="AN41" s="327">
        <v>320</v>
      </c>
      <c r="AO41" s="327">
        <v>1200</v>
      </c>
      <c r="AP41" s="327">
        <v>-0.002</v>
      </c>
      <c r="AQ41" s="327">
        <v>-0.003</v>
      </c>
      <c r="AR41" s="327">
        <v>1200</v>
      </c>
      <c r="AS41" s="327">
        <v>0.017</v>
      </c>
      <c r="AT41" s="327">
        <v>0</v>
      </c>
    </row>
    <row r="42" spans="1:46" ht="12.75">
      <c r="A42" s="230">
        <v>32</v>
      </c>
      <c r="B42" s="231">
        <v>210.8</v>
      </c>
      <c r="C42" s="232">
        <v>218</v>
      </c>
      <c r="D42" s="57">
        <v>221.6</v>
      </c>
      <c r="E42" s="233">
        <v>221.7</v>
      </c>
      <c r="F42" s="232">
        <v>227.6</v>
      </c>
      <c r="G42" s="234">
        <v>224</v>
      </c>
      <c r="H42" s="235">
        <v>206.5</v>
      </c>
      <c r="I42" s="236">
        <v>212</v>
      </c>
      <c r="J42" s="237">
        <v>212.4</v>
      </c>
      <c r="K42" s="238">
        <v>218.7</v>
      </c>
      <c r="L42" s="236">
        <v>225.2</v>
      </c>
      <c r="M42" s="234">
        <v>223.5</v>
      </c>
      <c r="N42" s="359"/>
      <c r="O42" s="360"/>
      <c r="Q42" s="332"/>
      <c r="R42" s="332"/>
      <c r="S42" s="332"/>
      <c r="T42" s="332"/>
      <c r="U42" s="332"/>
      <c r="V42" s="332"/>
      <c r="X42" s="313">
        <v>175</v>
      </c>
      <c r="Y42" s="334">
        <v>4.1373</v>
      </c>
      <c r="Z42" s="315"/>
      <c r="AA42" s="316"/>
      <c r="AB42" s="317">
        <f t="shared" si="5"/>
        <v>0.018239999999999944</v>
      </c>
      <c r="AC42" s="318"/>
      <c r="AL42" s="325">
        <v>38562</v>
      </c>
      <c r="AM42" s="326">
        <v>0.7045486111111111</v>
      </c>
      <c r="AN42" s="327">
        <v>330</v>
      </c>
      <c r="AO42" s="327">
        <v>1200</v>
      </c>
      <c r="AP42" s="327">
        <v>-0.001</v>
      </c>
      <c r="AQ42" s="327">
        <v>0</v>
      </c>
      <c r="AR42" s="327">
        <v>1200</v>
      </c>
      <c r="AS42" s="327">
        <v>0.024</v>
      </c>
      <c r="AT42" s="327">
        <v>0.008</v>
      </c>
    </row>
    <row r="43" spans="1:46" ht="12.75">
      <c r="A43" s="230">
        <v>33</v>
      </c>
      <c r="B43" s="231">
        <v>209.3</v>
      </c>
      <c r="C43" s="232">
        <v>211.6</v>
      </c>
      <c r="D43" s="57">
        <v>226</v>
      </c>
      <c r="E43" s="233">
        <v>222.3</v>
      </c>
      <c r="F43" s="232">
        <v>224.8</v>
      </c>
      <c r="G43" s="234">
        <v>230.2</v>
      </c>
      <c r="H43" s="235">
        <v>207</v>
      </c>
      <c r="I43" s="236">
        <v>214.3</v>
      </c>
      <c r="J43" s="237">
        <v>214.1</v>
      </c>
      <c r="K43" s="238">
        <v>223.9</v>
      </c>
      <c r="L43" s="236">
        <v>228.5</v>
      </c>
      <c r="M43" s="234">
        <v>226.3</v>
      </c>
      <c r="N43" s="359"/>
      <c r="O43" s="360"/>
      <c r="Q43" s="332"/>
      <c r="R43" s="332"/>
      <c r="S43" s="332"/>
      <c r="T43" s="332"/>
      <c r="U43" s="332"/>
      <c r="V43" s="332"/>
      <c r="X43" s="313">
        <v>180</v>
      </c>
      <c r="Y43" s="334">
        <v>4.0461</v>
      </c>
      <c r="Z43" s="315"/>
      <c r="AA43" s="316"/>
      <c r="AB43" s="317">
        <f t="shared" si="5"/>
        <v>0</v>
      </c>
      <c r="AC43" s="318"/>
      <c r="AL43" s="325">
        <v>38562</v>
      </c>
      <c r="AM43" s="326">
        <v>0.7114930555555555</v>
      </c>
      <c r="AN43" s="327">
        <v>340</v>
      </c>
      <c r="AO43" s="327">
        <v>1200</v>
      </c>
      <c r="AP43" s="327">
        <v>0.001</v>
      </c>
      <c r="AQ43" s="327">
        <v>-0.002</v>
      </c>
      <c r="AR43" s="327">
        <v>1200</v>
      </c>
      <c r="AS43" s="327">
        <v>0.001</v>
      </c>
      <c r="AT43" s="327">
        <v>0.009</v>
      </c>
    </row>
    <row r="44" spans="1:46" ht="12.75">
      <c r="A44" s="230">
        <v>34</v>
      </c>
      <c r="B44" s="231">
        <v>212.2</v>
      </c>
      <c r="C44" s="239">
        <v>210.6</v>
      </c>
      <c r="D44" s="109">
        <v>222</v>
      </c>
      <c r="E44" s="240">
        <v>220.3</v>
      </c>
      <c r="F44" s="239">
        <v>219.2</v>
      </c>
      <c r="G44" s="241">
        <v>228.9</v>
      </c>
      <c r="H44" s="235">
        <v>208.4</v>
      </c>
      <c r="I44" s="236">
        <v>206.4</v>
      </c>
      <c r="J44" s="237">
        <v>216.3</v>
      </c>
      <c r="K44" s="238">
        <v>217</v>
      </c>
      <c r="L44" s="236">
        <v>229.9</v>
      </c>
      <c r="M44" s="234">
        <v>222.4</v>
      </c>
      <c r="N44" s="359"/>
      <c r="O44" s="360"/>
      <c r="Q44" s="332"/>
      <c r="R44" s="332"/>
      <c r="S44" s="332"/>
      <c r="T44" s="332"/>
      <c r="U44" s="332"/>
      <c r="V44" s="332"/>
      <c r="X44" s="313">
        <v>185</v>
      </c>
      <c r="Y44" s="334">
        <v>4.0461</v>
      </c>
      <c r="Z44" s="315"/>
      <c r="AA44" s="316"/>
      <c r="AB44" s="317">
        <f t="shared" si="5"/>
        <v>0.020840000000000015</v>
      </c>
      <c r="AC44" s="318"/>
      <c r="AL44" s="325">
        <v>38562</v>
      </c>
      <c r="AM44" s="326">
        <v>0.7184375</v>
      </c>
      <c r="AN44" s="327">
        <v>350</v>
      </c>
      <c r="AO44" s="327">
        <v>1200</v>
      </c>
      <c r="AP44" s="327">
        <v>-0.001</v>
      </c>
      <c r="AQ44" s="327">
        <v>-0.002</v>
      </c>
      <c r="AR44" s="327">
        <v>1200</v>
      </c>
      <c r="AS44" s="327">
        <v>0.014</v>
      </c>
      <c r="AT44" s="327">
        <v>0.037</v>
      </c>
    </row>
    <row r="45" spans="1:46" ht="12.75">
      <c r="A45" s="230">
        <v>35</v>
      </c>
      <c r="B45" s="231">
        <v>209.3</v>
      </c>
      <c r="C45" s="232">
        <v>214.3</v>
      </c>
      <c r="D45" s="57">
        <v>220.2</v>
      </c>
      <c r="E45" s="233">
        <v>218.2</v>
      </c>
      <c r="F45" s="232">
        <v>226.4</v>
      </c>
      <c r="G45" s="234">
        <v>224.1</v>
      </c>
      <c r="H45" s="235">
        <v>204.1</v>
      </c>
      <c r="I45" s="236">
        <v>212.8</v>
      </c>
      <c r="J45" s="237">
        <v>215.2</v>
      </c>
      <c r="K45" s="238">
        <v>220.8</v>
      </c>
      <c r="L45" s="236">
        <v>227.2</v>
      </c>
      <c r="M45" s="234">
        <v>224.7</v>
      </c>
      <c r="N45" s="359"/>
      <c r="O45" s="360"/>
      <c r="Q45" s="332"/>
      <c r="R45" s="332"/>
      <c r="S45" s="332"/>
      <c r="T45" s="332"/>
      <c r="U45" s="332"/>
      <c r="V45" s="332"/>
      <c r="X45" s="313">
        <v>190</v>
      </c>
      <c r="Y45" s="334">
        <v>3.9419</v>
      </c>
      <c r="Z45" s="315"/>
      <c r="AA45" s="316"/>
      <c r="AB45" s="317">
        <f t="shared" si="5"/>
        <v>0</v>
      </c>
      <c r="AC45" s="318"/>
      <c r="AL45" s="325">
        <v>38562</v>
      </c>
      <c r="AM45" s="326">
        <v>0.7253819444444445</v>
      </c>
      <c r="AN45" s="327">
        <v>360</v>
      </c>
      <c r="AO45" s="327">
        <v>1200</v>
      </c>
      <c r="AP45" s="327">
        <v>-0.004</v>
      </c>
      <c r="AQ45" s="327">
        <v>-0.003</v>
      </c>
      <c r="AR45" s="327">
        <v>1200</v>
      </c>
      <c r="AS45" s="327">
        <v>0.006</v>
      </c>
      <c r="AT45" s="327">
        <v>0.01</v>
      </c>
    </row>
    <row r="46" spans="1:46" ht="12.75">
      <c r="A46" s="230">
        <v>36</v>
      </c>
      <c r="B46" s="231">
        <v>215.1</v>
      </c>
      <c r="C46" s="232">
        <v>210.2</v>
      </c>
      <c r="D46" s="57">
        <v>218.3</v>
      </c>
      <c r="E46" s="233">
        <v>223</v>
      </c>
      <c r="F46" s="232">
        <v>227.3</v>
      </c>
      <c r="G46" s="234">
        <v>229.2</v>
      </c>
      <c r="H46" s="235">
        <v>215.2</v>
      </c>
      <c r="I46" s="236">
        <v>210.2</v>
      </c>
      <c r="J46" s="237">
        <v>217</v>
      </c>
      <c r="K46" s="238">
        <v>219.3</v>
      </c>
      <c r="L46" s="236">
        <v>225.6</v>
      </c>
      <c r="M46" s="234">
        <v>227.7</v>
      </c>
      <c r="N46" s="359"/>
      <c r="O46" s="360"/>
      <c r="Q46" s="332"/>
      <c r="R46" s="332"/>
      <c r="S46" s="332"/>
      <c r="T46" s="332"/>
      <c r="U46" s="332"/>
      <c r="V46" s="332"/>
      <c r="X46" s="313">
        <v>195</v>
      </c>
      <c r="Y46" s="334">
        <v>3.9419</v>
      </c>
      <c r="Z46" s="315"/>
      <c r="AA46" s="316"/>
      <c r="AB46" s="317">
        <f t="shared" si="5"/>
        <v>0.01242000000000001</v>
      </c>
      <c r="AC46" s="318"/>
      <c r="AL46" s="325">
        <v>38562</v>
      </c>
      <c r="AM46" s="326">
        <v>0.7323263888888888</v>
      </c>
      <c r="AN46" s="327">
        <v>370</v>
      </c>
      <c r="AO46" s="327">
        <v>1200</v>
      </c>
      <c r="AP46" s="327">
        <v>-0.002</v>
      </c>
      <c r="AQ46" s="327">
        <v>-0.001</v>
      </c>
      <c r="AR46" s="327">
        <v>1200</v>
      </c>
      <c r="AS46" s="327">
        <v>0.009</v>
      </c>
      <c r="AT46" s="327">
        <v>-0.022</v>
      </c>
    </row>
    <row r="47" spans="1:46" ht="12.75">
      <c r="A47" s="230">
        <v>37</v>
      </c>
      <c r="B47" s="231">
        <v>212</v>
      </c>
      <c r="C47" s="232">
        <v>214.2</v>
      </c>
      <c r="D47" s="57">
        <v>218.7</v>
      </c>
      <c r="E47" s="233">
        <v>220.8</v>
      </c>
      <c r="F47" s="232">
        <v>221.7</v>
      </c>
      <c r="G47" s="234">
        <v>226.5</v>
      </c>
      <c r="H47" s="235">
        <v>211.1</v>
      </c>
      <c r="I47" s="236">
        <v>210.7</v>
      </c>
      <c r="J47" s="237">
        <v>214</v>
      </c>
      <c r="K47" s="238">
        <v>216.5</v>
      </c>
      <c r="L47" s="236">
        <v>223.5</v>
      </c>
      <c r="M47" s="234">
        <v>220.4</v>
      </c>
      <c r="N47" s="359"/>
      <c r="O47" s="360"/>
      <c r="Q47" s="332"/>
      <c r="R47" s="332"/>
      <c r="S47" s="332"/>
      <c r="T47" s="332"/>
      <c r="U47" s="332"/>
      <c r="V47" s="332"/>
      <c r="X47" s="313">
        <v>200</v>
      </c>
      <c r="Y47" s="334">
        <v>3.8798</v>
      </c>
      <c r="Z47" s="315"/>
      <c r="AA47" s="316"/>
      <c r="AB47" s="317">
        <f t="shared" si="5"/>
        <v>0</v>
      </c>
      <c r="AC47" s="318"/>
      <c r="AL47" s="325">
        <v>38562</v>
      </c>
      <c r="AM47" s="326">
        <v>0.7392708333333333</v>
      </c>
      <c r="AN47" s="327">
        <v>380</v>
      </c>
      <c r="AO47" s="327">
        <v>1400</v>
      </c>
      <c r="AP47" s="327">
        <v>-0.003</v>
      </c>
      <c r="AQ47" s="327">
        <v>-0.001</v>
      </c>
      <c r="AR47" s="327">
        <v>1400</v>
      </c>
      <c r="AS47" s="327">
        <v>-0.006</v>
      </c>
      <c r="AT47" s="327">
        <v>0.009</v>
      </c>
    </row>
    <row r="48" spans="1:46" ht="12.75">
      <c r="A48" s="230">
        <v>38</v>
      </c>
      <c r="B48" s="231">
        <v>210.2</v>
      </c>
      <c r="C48" s="232">
        <v>211.3</v>
      </c>
      <c r="D48" s="57">
        <v>226.1</v>
      </c>
      <c r="E48" s="233">
        <v>217.4</v>
      </c>
      <c r="F48" s="232">
        <v>229.3</v>
      </c>
      <c r="G48" s="234">
        <v>226.5</v>
      </c>
      <c r="H48" s="235">
        <v>204.7</v>
      </c>
      <c r="I48" s="236">
        <v>210.9</v>
      </c>
      <c r="J48" s="237">
        <v>214</v>
      </c>
      <c r="K48" s="238">
        <v>218</v>
      </c>
      <c r="L48" s="236">
        <v>227.6</v>
      </c>
      <c r="M48" s="234">
        <v>225.3</v>
      </c>
      <c r="N48" s="359"/>
      <c r="O48" s="360"/>
      <c r="Q48" s="332"/>
      <c r="R48" s="332"/>
      <c r="S48" s="332"/>
      <c r="T48" s="332"/>
      <c r="U48" s="332"/>
      <c r="V48" s="332"/>
      <c r="X48" s="313">
        <v>205</v>
      </c>
      <c r="Y48" s="334">
        <v>3.8798</v>
      </c>
      <c r="Z48" s="315"/>
      <c r="AA48" s="316"/>
      <c r="AB48" s="317">
        <f t="shared" si="5"/>
        <v>0.016500000000000004</v>
      </c>
      <c r="AC48" s="318"/>
      <c r="AL48" s="325">
        <v>38562</v>
      </c>
      <c r="AM48" s="326">
        <v>0.7462152777777779</v>
      </c>
      <c r="AN48" s="327">
        <v>390</v>
      </c>
      <c r="AO48" s="327">
        <v>1400</v>
      </c>
      <c r="AP48" s="327">
        <v>-0.002</v>
      </c>
      <c r="AQ48" s="327">
        <v>-0.001</v>
      </c>
      <c r="AR48" s="327">
        <v>1400</v>
      </c>
      <c r="AS48" s="327">
        <v>0.002</v>
      </c>
      <c r="AT48" s="327">
        <v>-0.005</v>
      </c>
    </row>
    <row r="49" spans="1:46" ht="12.75">
      <c r="A49" s="230">
        <v>39</v>
      </c>
      <c r="B49" s="231">
        <v>214.3</v>
      </c>
      <c r="C49" s="232">
        <v>209</v>
      </c>
      <c r="D49" s="57">
        <v>219.3</v>
      </c>
      <c r="E49" s="233">
        <v>221.5</v>
      </c>
      <c r="F49" s="232">
        <v>223</v>
      </c>
      <c r="G49" s="234">
        <v>225.1</v>
      </c>
      <c r="H49" s="235">
        <v>207.2</v>
      </c>
      <c r="I49" s="236">
        <v>210.5</v>
      </c>
      <c r="J49" s="237">
        <v>214.6</v>
      </c>
      <c r="K49" s="238">
        <v>216.6</v>
      </c>
      <c r="L49" s="236">
        <v>222</v>
      </c>
      <c r="M49" s="234">
        <v>219.7</v>
      </c>
      <c r="N49" s="359"/>
      <c r="O49" s="360"/>
      <c r="Q49" s="332"/>
      <c r="R49" s="332"/>
      <c r="S49" s="332"/>
      <c r="T49" s="332"/>
      <c r="U49" s="332"/>
      <c r="V49" s="332"/>
      <c r="X49" s="313">
        <v>210</v>
      </c>
      <c r="Y49" s="334">
        <v>3.7973</v>
      </c>
      <c r="Z49" s="315"/>
      <c r="AA49" s="316"/>
      <c r="AB49" s="317">
        <f t="shared" si="5"/>
        <v>0</v>
      </c>
      <c r="AC49" s="318"/>
      <c r="AL49" s="325">
        <v>38562</v>
      </c>
      <c r="AM49" s="326">
        <v>0.7531597222222222</v>
      </c>
      <c r="AN49" s="327">
        <v>400</v>
      </c>
      <c r="AO49" s="327">
        <v>1400</v>
      </c>
      <c r="AP49" s="327">
        <v>-0.001</v>
      </c>
      <c r="AQ49" s="327">
        <v>-0.003</v>
      </c>
      <c r="AR49" s="327">
        <v>1400</v>
      </c>
      <c r="AS49" s="327">
        <v>-0.008</v>
      </c>
      <c r="AT49" s="327">
        <v>-0.017</v>
      </c>
    </row>
    <row r="50" spans="1:46" ht="12.75">
      <c r="A50" s="230">
        <v>40</v>
      </c>
      <c r="B50" s="231">
        <v>210.3</v>
      </c>
      <c r="C50" s="232">
        <v>212.5</v>
      </c>
      <c r="D50" s="57">
        <v>217.7</v>
      </c>
      <c r="E50" s="233">
        <v>219.6</v>
      </c>
      <c r="F50" s="232">
        <v>221.8</v>
      </c>
      <c r="G50" s="234">
        <v>222.2</v>
      </c>
      <c r="H50" s="235">
        <v>204.7</v>
      </c>
      <c r="I50" s="236">
        <v>206.2</v>
      </c>
      <c r="J50" s="237">
        <v>216</v>
      </c>
      <c r="K50" s="238">
        <v>220.4</v>
      </c>
      <c r="L50" s="236">
        <v>222.9</v>
      </c>
      <c r="M50" s="234">
        <v>223.4</v>
      </c>
      <c r="N50" s="359"/>
      <c r="O50" s="360"/>
      <c r="Q50" s="332"/>
      <c r="R50" s="332"/>
      <c r="S50" s="332"/>
      <c r="T50" s="332"/>
      <c r="U50" s="332"/>
      <c r="V50" s="332"/>
      <c r="X50" s="313">
        <v>215</v>
      </c>
      <c r="Y50" s="334">
        <v>3.7973</v>
      </c>
      <c r="Z50" s="315"/>
      <c r="AA50" s="316"/>
      <c r="AB50" s="317">
        <f t="shared" si="5"/>
        <v>0.02160000000000002</v>
      </c>
      <c r="AC50" s="318"/>
      <c r="AL50" s="325">
        <v>38562</v>
      </c>
      <c r="AM50" s="326">
        <v>0.7601041666666667</v>
      </c>
      <c r="AN50" s="327">
        <v>410</v>
      </c>
      <c r="AO50" s="327">
        <v>1400</v>
      </c>
      <c r="AP50" s="327">
        <v>-0.002</v>
      </c>
      <c r="AQ50" s="327">
        <v>-0.007</v>
      </c>
      <c r="AR50" s="327">
        <v>1400</v>
      </c>
      <c r="AS50" s="327">
        <v>-0.008</v>
      </c>
      <c r="AT50" s="327">
        <v>-0.01</v>
      </c>
    </row>
    <row r="51" spans="1:46" ht="12.75">
      <c r="A51" s="230">
        <v>41</v>
      </c>
      <c r="B51" s="231">
        <v>213.4</v>
      </c>
      <c r="C51" s="232">
        <v>213.2</v>
      </c>
      <c r="D51" s="57">
        <v>218.1</v>
      </c>
      <c r="E51" s="233">
        <v>220</v>
      </c>
      <c r="F51" s="232">
        <v>227.5</v>
      </c>
      <c r="G51" s="234">
        <v>222.8</v>
      </c>
      <c r="H51" s="235">
        <v>207.3</v>
      </c>
      <c r="I51" s="236">
        <v>210.4</v>
      </c>
      <c r="J51" s="237">
        <v>215.7</v>
      </c>
      <c r="K51" s="238">
        <v>220.2</v>
      </c>
      <c r="L51" s="236">
        <v>226.1</v>
      </c>
      <c r="M51" s="234">
        <v>219.8</v>
      </c>
      <c r="N51" s="359"/>
      <c r="O51" s="360"/>
      <c r="Q51" s="332"/>
      <c r="R51" s="332"/>
      <c r="S51" s="332"/>
      <c r="T51" s="332"/>
      <c r="U51" s="332"/>
      <c r="V51" s="332"/>
      <c r="X51" s="335">
        <v>220</v>
      </c>
      <c r="Y51" s="334">
        <v>3.6893</v>
      </c>
      <c r="Z51" s="315"/>
      <c r="AA51" s="316"/>
      <c r="AB51" s="317">
        <f t="shared" si="5"/>
        <v>0</v>
      </c>
      <c r="AC51" s="318"/>
      <c r="AL51" s="325">
        <v>38562</v>
      </c>
      <c r="AM51" s="326">
        <v>0.7670486111111111</v>
      </c>
      <c r="AN51" s="327">
        <v>420</v>
      </c>
      <c r="AO51" s="327">
        <v>1400</v>
      </c>
      <c r="AP51" s="327">
        <v>0</v>
      </c>
      <c r="AQ51" s="327">
        <v>-0.003</v>
      </c>
      <c r="AR51" s="327">
        <v>1400</v>
      </c>
      <c r="AS51" s="327">
        <v>0.005</v>
      </c>
      <c r="AT51" s="327">
        <v>-0.018</v>
      </c>
    </row>
    <row r="52" spans="1:46" ht="12.75">
      <c r="A52" s="230">
        <v>42</v>
      </c>
      <c r="B52" s="231">
        <v>213</v>
      </c>
      <c r="C52" s="232">
        <v>212.6</v>
      </c>
      <c r="D52" s="57">
        <v>223.8</v>
      </c>
      <c r="E52" s="233">
        <v>222.8</v>
      </c>
      <c r="F52" s="232">
        <v>226.7</v>
      </c>
      <c r="G52" s="234">
        <v>225.8</v>
      </c>
      <c r="H52" s="235">
        <v>212.2</v>
      </c>
      <c r="I52" s="236">
        <v>210.1</v>
      </c>
      <c r="J52" s="237">
        <v>212.5</v>
      </c>
      <c r="K52" s="238">
        <v>221.2</v>
      </c>
      <c r="L52" s="236">
        <v>222.5</v>
      </c>
      <c r="M52" s="234">
        <v>218.4</v>
      </c>
      <c r="N52" s="359"/>
      <c r="O52" s="360"/>
      <c r="Q52" s="332"/>
      <c r="R52" s="332"/>
      <c r="S52" s="332"/>
      <c r="T52" s="332"/>
      <c r="U52" s="332"/>
      <c r="V52" s="332"/>
      <c r="X52" s="313">
        <v>225</v>
      </c>
      <c r="Y52" s="314">
        <v>3.6893</v>
      </c>
      <c r="Z52" s="315"/>
      <c r="AA52" s="316"/>
      <c r="AB52" s="317">
        <f t="shared" si="5"/>
        <v>0.012880000000000003</v>
      </c>
      <c r="AC52" s="318"/>
      <c r="AL52" s="325">
        <v>38562</v>
      </c>
      <c r="AM52" s="326">
        <v>0.7739930555555555</v>
      </c>
      <c r="AN52" s="327">
        <v>430</v>
      </c>
      <c r="AO52" s="327">
        <v>1400</v>
      </c>
      <c r="AP52" s="327">
        <v>-0.001</v>
      </c>
      <c r="AQ52" s="327">
        <v>-0.001</v>
      </c>
      <c r="AR52" s="327">
        <v>1400</v>
      </c>
      <c r="AS52" s="327">
        <v>-0.007</v>
      </c>
      <c r="AT52" s="327">
        <v>0.002</v>
      </c>
    </row>
    <row r="53" spans="1:46" ht="12.75">
      <c r="A53" s="230">
        <v>43</v>
      </c>
      <c r="B53" s="231">
        <v>210.2</v>
      </c>
      <c r="C53" s="232">
        <v>212.7</v>
      </c>
      <c r="D53" s="57">
        <v>220.1</v>
      </c>
      <c r="E53" s="233">
        <v>223.1</v>
      </c>
      <c r="F53" s="232">
        <v>223.5</v>
      </c>
      <c r="G53" s="234">
        <v>227.5</v>
      </c>
      <c r="H53" s="235">
        <v>208.4</v>
      </c>
      <c r="I53" s="236">
        <v>206.8</v>
      </c>
      <c r="J53" s="237">
        <v>211.6</v>
      </c>
      <c r="K53" s="238">
        <v>215.5</v>
      </c>
      <c r="L53" s="236">
        <v>226.4</v>
      </c>
      <c r="M53" s="234">
        <v>224.7</v>
      </c>
      <c r="N53" s="359"/>
      <c r="O53" s="360"/>
      <c r="Q53" s="332"/>
      <c r="R53" s="332"/>
      <c r="S53" s="332"/>
      <c r="T53" s="332"/>
      <c r="U53" s="332"/>
      <c r="V53" s="332"/>
      <c r="X53" s="313">
        <v>230</v>
      </c>
      <c r="Y53" s="314">
        <v>3.6249</v>
      </c>
      <c r="Z53" s="315"/>
      <c r="AA53" s="316"/>
      <c r="AB53" s="317">
        <f t="shared" si="5"/>
        <v>0</v>
      </c>
      <c r="AC53" s="318"/>
      <c r="AL53" s="325">
        <v>38562</v>
      </c>
      <c r="AM53" s="326">
        <v>0.7809375</v>
      </c>
      <c r="AN53" s="327">
        <v>440</v>
      </c>
      <c r="AO53" s="327">
        <v>1400</v>
      </c>
      <c r="AP53" s="327">
        <v>0.001</v>
      </c>
      <c r="AQ53" s="327">
        <v>-0.002</v>
      </c>
      <c r="AR53" s="327">
        <v>1400</v>
      </c>
      <c r="AS53" s="327">
        <v>0.001</v>
      </c>
      <c r="AT53" s="327">
        <v>-0.01</v>
      </c>
    </row>
    <row r="54" spans="1:46" ht="12.75">
      <c r="A54" s="230">
        <v>44</v>
      </c>
      <c r="B54" s="231">
        <v>211.8</v>
      </c>
      <c r="C54" s="232">
        <v>215</v>
      </c>
      <c r="D54" s="57">
        <v>220.2</v>
      </c>
      <c r="E54" s="233">
        <v>220.9</v>
      </c>
      <c r="F54" s="232">
        <v>225</v>
      </c>
      <c r="G54" s="234">
        <v>224.8</v>
      </c>
      <c r="H54" s="235">
        <v>204.9</v>
      </c>
      <c r="I54" s="236">
        <v>212.4</v>
      </c>
      <c r="J54" s="237">
        <v>214.1</v>
      </c>
      <c r="K54" s="238">
        <v>223.8</v>
      </c>
      <c r="L54" s="236">
        <v>222.6</v>
      </c>
      <c r="M54" s="234">
        <v>221.7</v>
      </c>
      <c r="N54" s="359"/>
      <c r="O54" s="360"/>
      <c r="Q54" s="332"/>
      <c r="R54" s="332"/>
      <c r="S54" s="332"/>
      <c r="T54" s="332"/>
      <c r="U54" s="332"/>
      <c r="V54" s="332"/>
      <c r="X54" s="313">
        <v>235</v>
      </c>
      <c r="Y54" s="314">
        <v>3.6249</v>
      </c>
      <c r="Z54" s="315"/>
      <c r="AA54" s="316"/>
      <c r="AB54" s="317">
        <f t="shared" si="5"/>
        <v>0.01689999999999996</v>
      </c>
      <c r="AC54" s="318"/>
      <c r="AL54" s="325">
        <v>38562</v>
      </c>
      <c r="AM54" s="326">
        <v>0.7878819444444445</v>
      </c>
      <c r="AN54" s="327">
        <v>450</v>
      </c>
      <c r="AO54" s="327">
        <v>1400</v>
      </c>
      <c r="AP54" s="327">
        <v>-0.002</v>
      </c>
      <c r="AQ54" s="327">
        <v>-0.003</v>
      </c>
      <c r="AR54" s="327">
        <v>1400</v>
      </c>
      <c r="AS54" s="327">
        <v>-0.031</v>
      </c>
      <c r="AT54" s="327">
        <v>-0.008</v>
      </c>
    </row>
    <row r="55" spans="1:46" ht="12.75">
      <c r="A55" s="230">
        <v>45</v>
      </c>
      <c r="B55" s="231">
        <v>217.4</v>
      </c>
      <c r="C55" s="232">
        <v>211.4</v>
      </c>
      <c r="D55" s="57">
        <v>223.7</v>
      </c>
      <c r="E55" s="233">
        <v>224</v>
      </c>
      <c r="F55" s="232">
        <v>219.5</v>
      </c>
      <c r="G55" s="234">
        <v>228.8</v>
      </c>
      <c r="H55" s="242">
        <v>208.3</v>
      </c>
      <c r="I55" s="243">
        <v>214.5</v>
      </c>
      <c r="J55" s="244">
        <v>214</v>
      </c>
      <c r="K55" s="245">
        <v>220.1</v>
      </c>
      <c r="L55" s="243">
        <v>222.5</v>
      </c>
      <c r="M55" s="234">
        <v>221.2</v>
      </c>
      <c r="N55" s="359"/>
      <c r="O55" s="360"/>
      <c r="Q55" s="332"/>
      <c r="R55" s="332"/>
      <c r="S55" s="332"/>
      <c r="T55" s="332"/>
      <c r="U55" s="332"/>
      <c r="V55" s="332"/>
      <c r="X55" s="313">
        <v>240</v>
      </c>
      <c r="Y55" s="314">
        <v>3.5404</v>
      </c>
      <c r="Z55" s="315"/>
      <c r="AA55" s="316"/>
      <c r="AB55" s="317">
        <f t="shared" si="5"/>
        <v>0</v>
      </c>
      <c r="AC55" s="318"/>
      <c r="AL55" s="325">
        <v>38562</v>
      </c>
      <c r="AM55" s="326">
        <v>0.7948263888888888</v>
      </c>
      <c r="AN55" s="327">
        <v>460</v>
      </c>
      <c r="AO55" s="327">
        <v>1400</v>
      </c>
      <c r="AP55" s="327">
        <v>-0.001</v>
      </c>
      <c r="AQ55" s="327">
        <v>-0.006</v>
      </c>
      <c r="AR55" s="327">
        <v>1400</v>
      </c>
      <c r="AS55" s="327">
        <v>0.003</v>
      </c>
      <c r="AT55" s="327">
        <v>0.006</v>
      </c>
    </row>
    <row r="56" spans="1:46" ht="12.75">
      <c r="A56" s="230">
        <v>46</v>
      </c>
      <c r="B56" s="231">
        <v>212.1</v>
      </c>
      <c r="C56" s="232">
        <v>215.8</v>
      </c>
      <c r="D56" s="57">
        <v>224.6</v>
      </c>
      <c r="E56" s="233">
        <v>220.3</v>
      </c>
      <c r="F56" s="232">
        <v>225.6</v>
      </c>
      <c r="G56" s="234">
        <v>225</v>
      </c>
      <c r="H56" s="235">
        <v>205.2</v>
      </c>
      <c r="I56" s="236">
        <v>208.3</v>
      </c>
      <c r="J56" s="237">
        <v>213.4</v>
      </c>
      <c r="K56" s="238">
        <v>220</v>
      </c>
      <c r="L56" s="236">
        <v>226.6</v>
      </c>
      <c r="M56" s="234">
        <v>220.6</v>
      </c>
      <c r="N56" s="359"/>
      <c r="O56" s="360"/>
      <c r="Q56" s="332"/>
      <c r="R56" s="332"/>
      <c r="S56" s="332"/>
      <c r="T56" s="332"/>
      <c r="U56" s="332"/>
      <c r="V56" s="332"/>
      <c r="X56" s="313">
        <v>245</v>
      </c>
      <c r="Y56" s="314">
        <v>3.5404</v>
      </c>
      <c r="Z56" s="315"/>
      <c r="AA56" s="316"/>
      <c r="AB56" s="317">
        <f t="shared" si="5"/>
        <v>0.01496000000000004</v>
      </c>
      <c r="AC56" s="318"/>
      <c r="AL56" s="325">
        <v>38562</v>
      </c>
      <c r="AM56" s="326">
        <v>0.8017708333333333</v>
      </c>
      <c r="AN56" s="327">
        <v>470</v>
      </c>
      <c r="AO56" s="327">
        <v>1400</v>
      </c>
      <c r="AP56" s="327">
        <v>-0.002</v>
      </c>
      <c r="AQ56" s="327">
        <v>-0.004</v>
      </c>
      <c r="AR56" s="327">
        <v>1400</v>
      </c>
      <c r="AS56" s="327">
        <v>0.003</v>
      </c>
      <c r="AT56" s="327">
        <v>-0.001</v>
      </c>
    </row>
    <row r="57" spans="1:46" ht="12.75">
      <c r="A57" s="230">
        <v>47</v>
      </c>
      <c r="B57" s="231">
        <v>210.5</v>
      </c>
      <c r="C57" s="232">
        <v>212.9</v>
      </c>
      <c r="D57" s="57">
        <v>221.3</v>
      </c>
      <c r="E57" s="233">
        <v>222.8</v>
      </c>
      <c r="F57" s="232">
        <v>226.3</v>
      </c>
      <c r="G57" s="234">
        <v>222.4</v>
      </c>
      <c r="H57" s="235">
        <v>208</v>
      </c>
      <c r="I57" s="236">
        <v>209.7</v>
      </c>
      <c r="J57" s="237">
        <v>213.7</v>
      </c>
      <c r="K57" s="238">
        <v>216.4</v>
      </c>
      <c r="L57" s="236">
        <v>225.9</v>
      </c>
      <c r="M57" s="234">
        <v>217.2</v>
      </c>
      <c r="N57" s="359"/>
      <c r="O57" s="360"/>
      <c r="Q57" s="332"/>
      <c r="R57" s="332"/>
      <c r="S57" s="332"/>
      <c r="T57" s="332"/>
      <c r="U57" s="332"/>
      <c r="V57" s="332"/>
      <c r="X57" s="313">
        <v>250</v>
      </c>
      <c r="Y57" s="314">
        <v>3.4656</v>
      </c>
      <c r="Z57" s="315"/>
      <c r="AA57" s="316"/>
      <c r="AB57" s="317">
        <f t="shared" si="5"/>
        <v>0</v>
      </c>
      <c r="AC57" s="318"/>
      <c r="AL57" s="325">
        <v>38562</v>
      </c>
      <c r="AM57" s="326">
        <v>0.8087152777777779</v>
      </c>
      <c r="AN57" s="327">
        <v>480</v>
      </c>
      <c r="AO57" s="327">
        <v>1400</v>
      </c>
      <c r="AP57" s="327">
        <v>-0.001</v>
      </c>
      <c r="AQ57" s="327">
        <v>-0.004</v>
      </c>
      <c r="AR57" s="327">
        <v>1400</v>
      </c>
      <c r="AS57" s="327">
        <v>-0.01</v>
      </c>
      <c r="AT57" s="327">
        <v>-0.02</v>
      </c>
    </row>
    <row r="58" spans="1:46" ht="12.75">
      <c r="A58" s="230">
        <v>48</v>
      </c>
      <c r="B58" s="231">
        <v>213.3</v>
      </c>
      <c r="C58" s="232">
        <v>213.4</v>
      </c>
      <c r="D58" s="57">
        <v>220.8</v>
      </c>
      <c r="E58" s="233">
        <v>217.7</v>
      </c>
      <c r="F58" s="232">
        <v>221.2</v>
      </c>
      <c r="G58" s="234">
        <v>228.7</v>
      </c>
      <c r="H58" s="235">
        <v>209.4</v>
      </c>
      <c r="I58" s="236">
        <v>207.7</v>
      </c>
      <c r="J58" s="237">
        <v>213.5</v>
      </c>
      <c r="K58" s="238">
        <v>218.8</v>
      </c>
      <c r="L58" s="236">
        <v>225.2</v>
      </c>
      <c r="M58" s="234">
        <v>218.5</v>
      </c>
      <c r="N58" s="359"/>
      <c r="O58" s="360"/>
      <c r="Q58" s="332"/>
      <c r="R58" s="332"/>
      <c r="S58" s="332"/>
      <c r="T58" s="332"/>
      <c r="U58" s="332"/>
      <c r="V58" s="332"/>
      <c r="X58" s="313">
        <v>255</v>
      </c>
      <c r="Y58" s="314">
        <v>3.4656</v>
      </c>
      <c r="Z58" s="315"/>
      <c r="AA58" s="316"/>
      <c r="AB58" s="317">
        <f t="shared" si="5"/>
        <v>0.016999999999999994</v>
      </c>
      <c r="AC58" s="318"/>
      <c r="AL58" s="325">
        <v>38562</v>
      </c>
      <c r="AM58" s="326">
        <v>0.8156597222222222</v>
      </c>
      <c r="AN58" s="327">
        <v>490</v>
      </c>
      <c r="AO58" s="327">
        <v>1400</v>
      </c>
      <c r="AP58" s="327">
        <v>0</v>
      </c>
      <c r="AQ58" s="327">
        <v>-0.001</v>
      </c>
      <c r="AR58" s="327">
        <v>1400</v>
      </c>
      <c r="AS58" s="327">
        <v>0.005</v>
      </c>
      <c r="AT58" s="327">
        <v>0.011</v>
      </c>
    </row>
    <row r="59" spans="1:46" ht="12.75">
      <c r="A59" s="230">
        <v>49</v>
      </c>
      <c r="B59" s="231">
        <v>209.3</v>
      </c>
      <c r="C59" s="232">
        <v>212.8</v>
      </c>
      <c r="D59" s="57">
        <v>219.4</v>
      </c>
      <c r="E59" s="233">
        <v>217.2</v>
      </c>
      <c r="F59" s="232">
        <v>220.7</v>
      </c>
      <c r="G59" s="234">
        <v>223.3</v>
      </c>
      <c r="H59" s="235">
        <v>206.8</v>
      </c>
      <c r="I59" s="236">
        <v>205.5</v>
      </c>
      <c r="J59" s="237">
        <v>214.6</v>
      </c>
      <c r="K59" s="238">
        <v>220.2</v>
      </c>
      <c r="L59" s="236">
        <v>218.8</v>
      </c>
      <c r="M59" s="234">
        <v>217.3</v>
      </c>
      <c r="N59" s="359"/>
      <c r="O59" s="360"/>
      <c r="Q59" s="332"/>
      <c r="R59" s="332"/>
      <c r="S59" s="332"/>
      <c r="T59" s="332"/>
      <c r="U59" s="332"/>
      <c r="V59" s="332"/>
      <c r="X59" s="313">
        <v>260</v>
      </c>
      <c r="Y59" s="314">
        <v>3.3806</v>
      </c>
      <c r="Z59" s="315"/>
      <c r="AA59" s="316"/>
      <c r="AB59" s="317">
        <f t="shared" si="5"/>
        <v>0</v>
      </c>
      <c r="AC59" s="318"/>
      <c r="AL59" s="325">
        <v>38562</v>
      </c>
      <c r="AM59" s="326">
        <v>0.8226041666666667</v>
      </c>
      <c r="AN59" s="327">
        <v>500</v>
      </c>
      <c r="AO59" s="327">
        <v>1400</v>
      </c>
      <c r="AP59" s="327">
        <v>0</v>
      </c>
      <c r="AQ59" s="327">
        <v>-0.001</v>
      </c>
      <c r="AR59" s="327">
        <v>1400</v>
      </c>
      <c r="AS59" s="327">
        <v>0.015</v>
      </c>
      <c r="AT59" s="327">
        <v>-0.021</v>
      </c>
    </row>
    <row r="60" spans="1:46" ht="12.75">
      <c r="A60" s="230">
        <v>50</v>
      </c>
      <c r="B60" s="231">
        <v>208.1</v>
      </c>
      <c r="C60" s="232">
        <v>213.1</v>
      </c>
      <c r="D60" s="57">
        <v>221.5</v>
      </c>
      <c r="E60" s="233">
        <v>220.8</v>
      </c>
      <c r="F60" s="232">
        <v>222.4</v>
      </c>
      <c r="G60" s="234">
        <v>227.7</v>
      </c>
      <c r="H60" s="235">
        <v>206.8</v>
      </c>
      <c r="I60" s="236">
        <v>208.7</v>
      </c>
      <c r="J60" s="237">
        <v>208.9</v>
      </c>
      <c r="K60" s="238">
        <v>213.4</v>
      </c>
      <c r="L60" s="236">
        <v>227</v>
      </c>
      <c r="M60" s="234">
        <v>224.3</v>
      </c>
      <c r="N60" s="359"/>
      <c r="O60" s="360"/>
      <c r="Q60" s="332"/>
      <c r="R60" s="332"/>
      <c r="S60" s="332"/>
      <c r="T60" s="332"/>
      <c r="U60" s="332"/>
      <c r="V60" s="332"/>
      <c r="X60" s="313">
        <v>265</v>
      </c>
      <c r="Y60" s="314">
        <v>3.3806</v>
      </c>
      <c r="Z60" s="315"/>
      <c r="AA60" s="316"/>
      <c r="AB60" s="317">
        <f t="shared" si="5"/>
        <v>0.01683999999999992</v>
      </c>
      <c r="AC60" s="318"/>
      <c r="AL60" s="325">
        <v>38562</v>
      </c>
      <c r="AM60" s="326">
        <v>0.8295486111111111</v>
      </c>
      <c r="AN60" s="327">
        <v>510</v>
      </c>
      <c r="AO60" s="327">
        <v>1400</v>
      </c>
      <c r="AP60" s="327">
        <v>-0.003</v>
      </c>
      <c r="AQ60" s="327">
        <v>0</v>
      </c>
      <c r="AR60" s="327">
        <v>1400</v>
      </c>
      <c r="AS60" s="327">
        <v>0.009</v>
      </c>
      <c r="AT60" s="327">
        <v>-0.024</v>
      </c>
    </row>
    <row r="61" spans="1:46" ht="12.75">
      <c r="A61" s="230">
        <v>51</v>
      </c>
      <c r="B61" s="231">
        <v>210.2</v>
      </c>
      <c r="C61" s="232">
        <v>207.6</v>
      </c>
      <c r="D61" s="57">
        <v>216.2</v>
      </c>
      <c r="E61" s="233">
        <v>216.7</v>
      </c>
      <c r="F61" s="232">
        <v>221.5</v>
      </c>
      <c r="G61" s="234">
        <v>217.4</v>
      </c>
      <c r="H61" s="235">
        <v>206.8</v>
      </c>
      <c r="I61" s="236">
        <v>204.8</v>
      </c>
      <c r="J61" s="237">
        <v>210.6</v>
      </c>
      <c r="K61" s="238">
        <v>213.3</v>
      </c>
      <c r="L61" s="236">
        <v>224.9</v>
      </c>
      <c r="M61" s="234">
        <v>221.2</v>
      </c>
      <c r="N61" s="359"/>
      <c r="O61" s="360"/>
      <c r="Q61" s="332"/>
      <c r="R61" s="332"/>
      <c r="S61" s="332"/>
      <c r="T61" s="332"/>
      <c r="U61" s="332"/>
      <c r="V61" s="332"/>
      <c r="X61" s="313">
        <v>270</v>
      </c>
      <c r="Y61" s="314">
        <v>3.2964</v>
      </c>
      <c r="Z61" s="315"/>
      <c r="AA61" s="316"/>
      <c r="AB61" s="317">
        <f t="shared" si="5"/>
        <v>0</v>
      </c>
      <c r="AC61" s="318"/>
      <c r="AL61" s="325">
        <v>38562</v>
      </c>
      <c r="AM61" s="326">
        <v>0.8365046296296296</v>
      </c>
      <c r="AN61" s="327">
        <v>520</v>
      </c>
      <c r="AO61" s="327">
        <v>1400</v>
      </c>
      <c r="AP61" s="327">
        <v>0.001</v>
      </c>
      <c r="AQ61" s="327">
        <v>-0.002</v>
      </c>
      <c r="AR61" s="327">
        <v>1400</v>
      </c>
      <c r="AS61" s="327">
        <v>0.012</v>
      </c>
      <c r="AT61" s="327">
        <v>0.015</v>
      </c>
    </row>
    <row r="62" spans="1:46" ht="12.75">
      <c r="A62" s="230">
        <v>52</v>
      </c>
      <c r="B62" s="231">
        <v>209.9</v>
      </c>
      <c r="C62" s="232">
        <v>209.5</v>
      </c>
      <c r="D62" s="57">
        <v>219.2</v>
      </c>
      <c r="E62" s="233">
        <v>219.6</v>
      </c>
      <c r="F62" s="232">
        <v>224.2</v>
      </c>
      <c r="G62" s="234">
        <v>221.3</v>
      </c>
      <c r="H62" s="235">
        <v>201.7</v>
      </c>
      <c r="I62" s="236">
        <v>207</v>
      </c>
      <c r="J62" s="237">
        <v>211.7</v>
      </c>
      <c r="K62" s="238">
        <v>218.3</v>
      </c>
      <c r="L62" s="236">
        <v>221.8</v>
      </c>
      <c r="M62" s="234">
        <v>219.4</v>
      </c>
      <c r="N62" s="359"/>
      <c r="O62" s="360"/>
      <c r="Q62" s="332"/>
      <c r="R62" s="332"/>
      <c r="S62" s="332"/>
      <c r="T62" s="332"/>
      <c r="U62" s="332"/>
      <c r="V62" s="332"/>
      <c r="X62" s="313">
        <v>275</v>
      </c>
      <c r="Y62" s="314">
        <v>3.2964</v>
      </c>
      <c r="Z62" s="315"/>
      <c r="AA62" s="316"/>
      <c r="AB62" s="317">
        <f t="shared" si="5"/>
        <v>0.011760000000000038</v>
      </c>
      <c r="AC62" s="318"/>
      <c r="AL62" s="325">
        <v>38562</v>
      </c>
      <c r="AM62" s="326">
        <v>0.8434375</v>
      </c>
      <c r="AN62" s="327">
        <v>530</v>
      </c>
      <c r="AO62" s="327">
        <v>1400</v>
      </c>
      <c r="AP62" s="327">
        <v>-0.004</v>
      </c>
      <c r="AQ62" s="327">
        <v>-0.002</v>
      </c>
      <c r="AR62" s="327">
        <v>1400</v>
      </c>
      <c r="AS62" s="327">
        <v>-0.002</v>
      </c>
      <c r="AT62" s="327">
        <v>-0.014</v>
      </c>
    </row>
    <row r="63" spans="1:46" ht="12.75">
      <c r="A63" s="230">
        <v>53</v>
      </c>
      <c r="B63" s="231">
        <v>208.9</v>
      </c>
      <c r="C63" s="232">
        <v>206.3</v>
      </c>
      <c r="D63" s="57">
        <v>217.9</v>
      </c>
      <c r="E63" s="233">
        <v>217.5</v>
      </c>
      <c r="F63" s="232">
        <v>221.1</v>
      </c>
      <c r="G63" s="234">
        <v>221.3</v>
      </c>
      <c r="H63" s="235">
        <v>204.8</v>
      </c>
      <c r="I63" s="236">
        <v>204.6</v>
      </c>
      <c r="J63" s="237">
        <v>212</v>
      </c>
      <c r="K63" s="238">
        <v>221.7</v>
      </c>
      <c r="L63" s="236">
        <v>223.5</v>
      </c>
      <c r="M63" s="234">
        <v>219.7</v>
      </c>
      <c r="N63" s="359"/>
      <c r="O63" s="360"/>
      <c r="Q63" s="332"/>
      <c r="R63" s="332"/>
      <c r="S63" s="332"/>
      <c r="T63" s="332"/>
      <c r="U63" s="332"/>
      <c r="V63" s="332"/>
      <c r="X63" s="313">
        <v>280</v>
      </c>
      <c r="Y63" s="314">
        <v>3.2376</v>
      </c>
      <c r="Z63" s="315"/>
      <c r="AA63" s="316"/>
      <c r="AB63" s="317">
        <f t="shared" si="5"/>
        <v>0</v>
      </c>
      <c r="AC63" s="318"/>
      <c r="AL63" s="325">
        <v>38562</v>
      </c>
      <c r="AM63" s="326">
        <v>0.8503935185185184</v>
      </c>
      <c r="AN63" s="327">
        <v>540</v>
      </c>
      <c r="AO63" s="327">
        <v>1400</v>
      </c>
      <c r="AP63" s="327">
        <v>-0.001</v>
      </c>
      <c r="AQ63" s="327">
        <v>-0.005</v>
      </c>
      <c r="AR63" s="327">
        <v>1400</v>
      </c>
      <c r="AS63" s="327">
        <v>-0.002</v>
      </c>
      <c r="AT63" s="327">
        <v>0.002</v>
      </c>
    </row>
    <row r="64" spans="1:46" ht="12.75">
      <c r="A64" s="230">
        <v>54</v>
      </c>
      <c r="B64" s="231">
        <v>214.4</v>
      </c>
      <c r="C64" s="232">
        <v>212.2</v>
      </c>
      <c r="D64" s="57">
        <v>214.1</v>
      </c>
      <c r="E64" s="233">
        <v>218.2</v>
      </c>
      <c r="F64" s="232">
        <v>221.2</v>
      </c>
      <c r="G64" s="234">
        <v>224.4</v>
      </c>
      <c r="H64" s="235">
        <v>203.6</v>
      </c>
      <c r="I64" s="236">
        <v>203.6</v>
      </c>
      <c r="J64" s="237">
        <v>210.5</v>
      </c>
      <c r="K64" s="238">
        <v>222.6</v>
      </c>
      <c r="L64" s="236">
        <v>224.3</v>
      </c>
      <c r="M64" s="234">
        <v>218.8</v>
      </c>
      <c r="N64" s="359"/>
      <c r="O64" s="360"/>
      <c r="Q64" s="332"/>
      <c r="R64" s="332"/>
      <c r="S64" s="332"/>
      <c r="T64" s="332"/>
      <c r="U64" s="332"/>
      <c r="V64" s="332"/>
      <c r="X64" s="313">
        <v>285</v>
      </c>
      <c r="Y64" s="314">
        <v>3.2376</v>
      </c>
      <c r="Z64" s="315"/>
      <c r="AA64" s="316"/>
      <c r="AB64" s="317">
        <f t="shared" si="5"/>
        <v>0.015259999999999963</v>
      </c>
      <c r="AC64" s="318"/>
      <c r="AL64" s="325">
        <v>38562</v>
      </c>
      <c r="AM64" s="326">
        <v>0.8573379629629629</v>
      </c>
      <c r="AN64" s="327">
        <v>550</v>
      </c>
      <c r="AO64" s="327">
        <v>1400</v>
      </c>
      <c r="AP64" s="327">
        <v>-0.003</v>
      </c>
      <c r="AQ64" s="327">
        <v>-0.004</v>
      </c>
      <c r="AR64" s="327">
        <v>1400</v>
      </c>
      <c r="AS64" s="327">
        <v>0.003</v>
      </c>
      <c r="AT64" s="327">
        <v>-0.011</v>
      </c>
    </row>
    <row r="65" spans="1:46" ht="12.75">
      <c r="A65" s="230">
        <v>55</v>
      </c>
      <c r="B65" s="231">
        <v>208.8</v>
      </c>
      <c r="C65" s="232">
        <v>211.6</v>
      </c>
      <c r="D65" s="57">
        <v>217.5</v>
      </c>
      <c r="E65" s="233">
        <v>215.9</v>
      </c>
      <c r="F65" s="232">
        <v>219.3</v>
      </c>
      <c r="G65" s="234">
        <v>224.1</v>
      </c>
      <c r="H65" s="235">
        <v>206</v>
      </c>
      <c r="I65" s="236">
        <v>205.8</v>
      </c>
      <c r="J65" s="237">
        <v>212.6</v>
      </c>
      <c r="K65" s="238">
        <v>219.5</v>
      </c>
      <c r="L65" s="236">
        <v>222.2</v>
      </c>
      <c r="M65" s="234">
        <v>224.1</v>
      </c>
      <c r="N65" s="359"/>
      <c r="O65" s="360"/>
      <c r="Q65" s="332"/>
      <c r="R65" s="332"/>
      <c r="S65" s="332"/>
      <c r="T65" s="332"/>
      <c r="U65" s="332"/>
      <c r="V65" s="332"/>
      <c r="X65" s="313">
        <v>290</v>
      </c>
      <c r="Y65" s="314">
        <v>3.1613</v>
      </c>
      <c r="Z65" s="315"/>
      <c r="AA65" s="316"/>
      <c r="AB65" s="317">
        <f t="shared" si="5"/>
        <v>0</v>
      </c>
      <c r="AC65" s="318"/>
      <c r="AL65" s="325">
        <v>38562</v>
      </c>
      <c r="AM65" s="326">
        <v>0.8642824074074075</v>
      </c>
      <c r="AN65" s="327">
        <v>560</v>
      </c>
      <c r="AO65" s="327">
        <v>1400</v>
      </c>
      <c r="AP65" s="327">
        <v>-0.002</v>
      </c>
      <c r="AQ65" s="327">
        <v>-0.006</v>
      </c>
      <c r="AR65" s="327">
        <v>1400</v>
      </c>
      <c r="AS65" s="327">
        <v>0.016</v>
      </c>
      <c r="AT65" s="327">
        <v>-0.024</v>
      </c>
    </row>
    <row r="66" spans="1:46" ht="12.75">
      <c r="A66" s="230">
        <v>56</v>
      </c>
      <c r="B66" s="231">
        <v>203</v>
      </c>
      <c r="C66" s="232">
        <v>210.5</v>
      </c>
      <c r="D66" s="57">
        <v>218.6</v>
      </c>
      <c r="E66" s="233">
        <v>216.9</v>
      </c>
      <c r="F66" s="232">
        <v>217.3</v>
      </c>
      <c r="G66" s="234">
        <v>216.2</v>
      </c>
      <c r="H66" s="235">
        <v>203.5</v>
      </c>
      <c r="I66" s="236">
        <v>197.4</v>
      </c>
      <c r="J66" s="237">
        <v>209.5</v>
      </c>
      <c r="K66" s="238">
        <v>219.6</v>
      </c>
      <c r="L66" s="236">
        <v>221</v>
      </c>
      <c r="M66" s="234">
        <v>219.6</v>
      </c>
      <c r="N66" s="359"/>
      <c r="O66" s="360"/>
      <c r="Q66" s="332"/>
      <c r="R66" s="332"/>
      <c r="S66" s="332"/>
      <c r="T66" s="332"/>
      <c r="U66" s="332"/>
      <c r="V66" s="332"/>
      <c r="X66" s="313">
        <v>295</v>
      </c>
      <c r="Y66" s="314">
        <v>3.1613</v>
      </c>
      <c r="Z66" s="315"/>
      <c r="AA66" s="316"/>
      <c r="AB66" s="317">
        <f t="shared" si="5"/>
        <v>0.015240000000000009</v>
      </c>
      <c r="AC66" s="318"/>
      <c r="AL66" s="325">
        <v>38562</v>
      </c>
      <c r="AM66" s="326">
        <v>0.8712268518518519</v>
      </c>
      <c r="AN66" s="327">
        <v>570</v>
      </c>
      <c r="AO66" s="327">
        <v>1400</v>
      </c>
      <c r="AP66" s="327">
        <v>-0.004</v>
      </c>
      <c r="AQ66" s="327">
        <v>-0.003</v>
      </c>
      <c r="AR66" s="327">
        <v>1400</v>
      </c>
      <c r="AS66" s="327">
        <v>0.002</v>
      </c>
      <c r="AT66" s="327">
        <v>-0.009</v>
      </c>
    </row>
    <row r="67" spans="1:46" ht="12.75">
      <c r="A67" s="230">
        <v>57</v>
      </c>
      <c r="B67" s="231">
        <v>205.8</v>
      </c>
      <c r="C67" s="232">
        <v>205.2</v>
      </c>
      <c r="D67" s="57">
        <v>220.4</v>
      </c>
      <c r="E67" s="233">
        <v>215.7</v>
      </c>
      <c r="F67" s="232">
        <v>216.4</v>
      </c>
      <c r="G67" s="234">
        <v>219.7</v>
      </c>
      <c r="H67" s="235">
        <v>206</v>
      </c>
      <c r="I67" s="236">
        <v>203.9</v>
      </c>
      <c r="J67" s="237">
        <v>206.6</v>
      </c>
      <c r="K67" s="238">
        <v>219.5</v>
      </c>
      <c r="L67" s="236">
        <v>221</v>
      </c>
      <c r="M67" s="234">
        <v>218.5</v>
      </c>
      <c r="N67" s="359"/>
      <c r="O67" s="360"/>
      <c r="Q67" s="332"/>
      <c r="R67" s="332"/>
      <c r="S67" s="332"/>
      <c r="T67" s="332"/>
      <c r="U67" s="332"/>
      <c r="V67" s="332"/>
      <c r="X67" s="313">
        <v>300</v>
      </c>
      <c r="Y67" s="314">
        <v>3.0851</v>
      </c>
      <c r="Z67" s="315"/>
      <c r="AA67" s="316"/>
      <c r="AB67" s="317">
        <f t="shared" si="5"/>
        <v>0</v>
      </c>
      <c r="AC67" s="318"/>
      <c r="AL67" s="325">
        <v>38562</v>
      </c>
      <c r="AM67" s="326">
        <v>0.8781712962962963</v>
      </c>
      <c r="AN67" s="327">
        <v>580</v>
      </c>
      <c r="AO67" s="327">
        <v>1400</v>
      </c>
      <c r="AP67" s="327">
        <v>-0.003</v>
      </c>
      <c r="AQ67" s="327">
        <v>-0.002</v>
      </c>
      <c r="AR67" s="327">
        <v>1400</v>
      </c>
      <c r="AS67" s="327">
        <v>0.001</v>
      </c>
      <c r="AT67" s="327">
        <v>-0.004</v>
      </c>
    </row>
    <row r="68" spans="1:46" ht="12.75">
      <c r="A68" s="230">
        <v>58</v>
      </c>
      <c r="B68" s="231">
        <v>211.3</v>
      </c>
      <c r="C68" s="232">
        <v>212.4</v>
      </c>
      <c r="D68" s="57">
        <v>217</v>
      </c>
      <c r="E68" s="233">
        <v>223.9</v>
      </c>
      <c r="F68" s="232">
        <v>218.9</v>
      </c>
      <c r="G68" s="234">
        <v>213.8</v>
      </c>
      <c r="H68" s="235">
        <v>205.9</v>
      </c>
      <c r="I68" s="236">
        <v>205.6</v>
      </c>
      <c r="J68" s="237">
        <v>206.2</v>
      </c>
      <c r="K68" s="238">
        <v>213.4</v>
      </c>
      <c r="L68" s="236">
        <v>218.1</v>
      </c>
      <c r="M68" s="246">
        <v>220.7</v>
      </c>
      <c r="N68" s="359"/>
      <c r="O68" s="360"/>
      <c r="Q68" s="332"/>
      <c r="R68" s="332"/>
      <c r="S68" s="332"/>
      <c r="T68" s="332"/>
      <c r="U68" s="332"/>
      <c r="V68" s="332"/>
      <c r="X68" s="313">
        <v>305</v>
      </c>
      <c r="Y68" s="314">
        <v>3.0851</v>
      </c>
      <c r="Z68" s="315"/>
      <c r="AA68" s="316"/>
      <c r="AB68" s="317">
        <f t="shared" si="5"/>
        <v>0.015240000000000009</v>
      </c>
      <c r="AC68" s="318"/>
      <c r="AL68" s="325">
        <v>38562</v>
      </c>
      <c r="AM68" s="326">
        <v>0.8851157407407407</v>
      </c>
      <c r="AN68" s="327">
        <v>590</v>
      </c>
      <c r="AO68" s="327">
        <v>1400</v>
      </c>
      <c r="AP68" s="327">
        <v>0</v>
      </c>
      <c r="AQ68" s="327">
        <v>-0.002</v>
      </c>
      <c r="AR68" s="327">
        <v>1400</v>
      </c>
      <c r="AS68" s="327">
        <v>-0.005</v>
      </c>
      <c r="AT68" s="327">
        <v>0.011</v>
      </c>
    </row>
    <row r="69" spans="1:46" ht="12.75">
      <c r="A69" s="230">
        <v>59</v>
      </c>
      <c r="B69" s="231">
        <v>205.8</v>
      </c>
      <c r="C69" s="232">
        <v>204.1</v>
      </c>
      <c r="D69" s="57">
        <v>213.9</v>
      </c>
      <c r="E69" s="233">
        <v>217.5</v>
      </c>
      <c r="F69" s="232">
        <v>216.5</v>
      </c>
      <c r="G69" s="234">
        <v>219.3</v>
      </c>
      <c r="H69" s="235">
        <v>197.8</v>
      </c>
      <c r="I69" s="236">
        <v>210.1</v>
      </c>
      <c r="J69" s="237">
        <v>209.6</v>
      </c>
      <c r="K69" s="238">
        <v>215.3</v>
      </c>
      <c r="L69" s="236">
        <v>218.9</v>
      </c>
      <c r="M69" s="234">
        <v>214.4</v>
      </c>
      <c r="N69" s="359"/>
      <c r="O69" s="360"/>
      <c r="Q69" s="332"/>
      <c r="R69" s="332"/>
      <c r="S69" s="332"/>
      <c r="T69" s="332"/>
      <c r="U69" s="332"/>
      <c r="V69" s="332"/>
      <c r="X69" s="313">
        <v>310</v>
      </c>
      <c r="Y69" s="314">
        <v>3.0089</v>
      </c>
      <c r="Z69" s="315"/>
      <c r="AA69" s="316"/>
      <c r="AB69" s="317">
        <f t="shared" si="5"/>
        <v>0</v>
      </c>
      <c r="AC69" s="318"/>
      <c r="AL69" s="325">
        <v>38562</v>
      </c>
      <c r="AM69" s="326">
        <v>0.8920601851851852</v>
      </c>
      <c r="AN69" s="327">
        <v>600</v>
      </c>
      <c r="AO69" s="327">
        <v>1400</v>
      </c>
      <c r="AP69" s="327">
        <v>-0.001</v>
      </c>
      <c r="AQ69" s="327">
        <v>-0.002</v>
      </c>
      <c r="AR69" s="327">
        <v>1400</v>
      </c>
      <c r="AS69" s="327">
        <v>0.001</v>
      </c>
      <c r="AT69" s="327">
        <v>0.007</v>
      </c>
    </row>
    <row r="70" spans="1:46" ht="12.75">
      <c r="A70" s="230">
        <v>60</v>
      </c>
      <c r="B70" s="231">
        <v>212.4</v>
      </c>
      <c r="C70" s="232">
        <v>206.6</v>
      </c>
      <c r="D70" s="57">
        <v>213.6</v>
      </c>
      <c r="E70" s="233">
        <v>220.6</v>
      </c>
      <c r="F70" s="232">
        <v>214.1</v>
      </c>
      <c r="G70" s="234">
        <v>211.7</v>
      </c>
      <c r="H70" s="235">
        <v>201.3</v>
      </c>
      <c r="I70" s="236">
        <v>204</v>
      </c>
      <c r="J70" s="237">
        <v>211.3</v>
      </c>
      <c r="K70" s="238">
        <v>215.3</v>
      </c>
      <c r="L70" s="236">
        <v>223.6</v>
      </c>
      <c r="M70" s="234">
        <v>219</v>
      </c>
      <c r="N70" s="359"/>
      <c r="O70" s="360"/>
      <c r="Q70" s="332"/>
      <c r="R70" s="332"/>
      <c r="S70" s="332"/>
      <c r="T70" s="332"/>
      <c r="U70" s="332"/>
      <c r="V70" s="332"/>
      <c r="X70" s="313">
        <v>315</v>
      </c>
      <c r="Y70" s="314">
        <v>3.0089</v>
      </c>
      <c r="Z70" s="315"/>
      <c r="AA70" s="316"/>
      <c r="AB70" s="317">
        <f t="shared" si="5"/>
        <v>0.010080000000000044</v>
      </c>
      <c r="AC70" s="318"/>
      <c r="AL70" s="325">
        <v>38562</v>
      </c>
      <c r="AM70" s="326">
        <v>0.8990046296296296</v>
      </c>
      <c r="AN70" s="327">
        <v>610</v>
      </c>
      <c r="AO70" s="327">
        <v>1400</v>
      </c>
      <c r="AP70" s="327">
        <v>-0.001</v>
      </c>
      <c r="AQ70" s="327">
        <v>-0.004</v>
      </c>
      <c r="AR70" s="327">
        <v>1400</v>
      </c>
      <c r="AS70" s="327">
        <v>0.001</v>
      </c>
      <c r="AT70" s="327">
        <v>0.027</v>
      </c>
    </row>
    <row r="71" spans="1:46" ht="12.75">
      <c r="A71" s="230">
        <v>61</v>
      </c>
      <c r="B71" s="231">
        <v>205.7</v>
      </c>
      <c r="C71" s="232">
        <v>204.7</v>
      </c>
      <c r="D71" s="57">
        <v>219.2</v>
      </c>
      <c r="E71" s="233">
        <v>213.3</v>
      </c>
      <c r="F71" s="232">
        <v>216.2</v>
      </c>
      <c r="G71" s="57">
        <v>220.1</v>
      </c>
      <c r="H71" s="235">
        <v>204.5</v>
      </c>
      <c r="I71" s="236">
        <v>203.6</v>
      </c>
      <c r="J71" s="237">
        <v>205.4</v>
      </c>
      <c r="K71" s="238">
        <v>213.8</v>
      </c>
      <c r="L71" s="236">
        <v>217.2</v>
      </c>
      <c r="M71" s="234">
        <v>222.2</v>
      </c>
      <c r="N71" s="359"/>
      <c r="O71" s="360"/>
      <c r="Q71" s="332"/>
      <c r="R71" s="332"/>
      <c r="S71" s="332"/>
      <c r="T71" s="332"/>
      <c r="U71" s="332"/>
      <c r="V71" s="332"/>
      <c r="X71" s="313">
        <v>320</v>
      </c>
      <c r="Y71" s="314">
        <v>2.9585</v>
      </c>
      <c r="Z71" s="315"/>
      <c r="AA71" s="316"/>
      <c r="AB71" s="317">
        <f t="shared" si="5"/>
        <v>0</v>
      </c>
      <c r="AC71" s="318"/>
      <c r="AL71" s="325">
        <v>38562</v>
      </c>
      <c r="AM71" s="326">
        <v>0.9059490740740741</v>
      </c>
      <c r="AN71" s="327">
        <v>620</v>
      </c>
      <c r="AO71" s="327">
        <v>1400</v>
      </c>
      <c r="AP71" s="327">
        <v>0.001</v>
      </c>
      <c r="AQ71" s="327">
        <v>-0.001</v>
      </c>
      <c r="AR71" s="327">
        <v>1400</v>
      </c>
      <c r="AS71" s="327">
        <v>-0.013</v>
      </c>
      <c r="AT71" s="327">
        <v>0.009</v>
      </c>
    </row>
    <row r="72" spans="1:46" ht="12.75">
      <c r="A72" s="230">
        <v>62</v>
      </c>
      <c r="B72" s="231">
        <v>206.4</v>
      </c>
      <c r="C72" s="232">
        <v>208.4</v>
      </c>
      <c r="D72" s="57">
        <v>219.8</v>
      </c>
      <c r="E72" s="233">
        <v>217.8</v>
      </c>
      <c r="F72" s="232">
        <v>216.1</v>
      </c>
      <c r="G72" s="57">
        <v>215.8</v>
      </c>
      <c r="H72" s="235">
        <v>209.3</v>
      </c>
      <c r="I72" s="236">
        <v>201.1</v>
      </c>
      <c r="J72" s="237">
        <v>213.5</v>
      </c>
      <c r="K72" s="238">
        <v>211.9</v>
      </c>
      <c r="L72" s="236">
        <v>212</v>
      </c>
      <c r="M72" s="234">
        <v>216.6</v>
      </c>
      <c r="N72" s="359"/>
      <c r="O72" s="360"/>
      <c r="Q72" s="332"/>
      <c r="R72" s="332"/>
      <c r="S72" s="332"/>
      <c r="T72" s="332"/>
      <c r="U72" s="332"/>
      <c r="V72" s="332"/>
      <c r="X72" s="313">
        <v>325</v>
      </c>
      <c r="Y72" s="314">
        <v>2.9585</v>
      </c>
      <c r="Z72" s="315"/>
      <c r="AA72" s="316"/>
      <c r="AB72" s="317">
        <f t="shared" si="5"/>
        <v>0.01083999999999996</v>
      </c>
      <c r="AC72" s="318"/>
      <c r="AL72" s="325">
        <v>38562</v>
      </c>
      <c r="AM72" s="326">
        <v>0.9128935185185186</v>
      </c>
      <c r="AN72" s="327">
        <v>630</v>
      </c>
      <c r="AO72" s="327">
        <v>1400</v>
      </c>
      <c r="AP72" s="327">
        <v>-0.002</v>
      </c>
      <c r="AQ72" s="327">
        <v>-0.001</v>
      </c>
      <c r="AR72" s="327">
        <v>1400</v>
      </c>
      <c r="AS72" s="327">
        <v>0.012</v>
      </c>
      <c r="AT72" s="327">
        <v>0.002</v>
      </c>
    </row>
    <row r="73" spans="1:46" ht="13.5" thickBot="1">
      <c r="A73" s="247">
        <v>63</v>
      </c>
      <c r="B73" s="248">
        <v>211.4</v>
      </c>
      <c r="C73" s="249">
        <v>205.2</v>
      </c>
      <c r="D73" s="250">
        <v>211.3</v>
      </c>
      <c r="E73" s="251">
        <v>219.8</v>
      </c>
      <c r="F73" s="249">
        <v>215.5</v>
      </c>
      <c r="G73" s="252">
        <v>221.5</v>
      </c>
      <c r="H73" s="253">
        <v>206.6</v>
      </c>
      <c r="I73" s="254">
        <v>206.7</v>
      </c>
      <c r="J73" s="255">
        <v>200.3</v>
      </c>
      <c r="K73" s="256">
        <v>220.9</v>
      </c>
      <c r="L73" s="254">
        <v>223.2</v>
      </c>
      <c r="M73" s="252">
        <v>218.7</v>
      </c>
      <c r="N73" s="361"/>
      <c r="O73" s="362"/>
      <c r="Q73" s="332"/>
      <c r="R73" s="332"/>
      <c r="S73" s="332"/>
      <c r="T73" s="332"/>
      <c r="U73" s="332"/>
      <c r="V73" s="332"/>
      <c r="X73" s="313">
        <v>330</v>
      </c>
      <c r="Y73" s="314">
        <v>2.9043</v>
      </c>
      <c r="Z73" s="336"/>
      <c r="AA73" s="337"/>
      <c r="AB73" s="317">
        <f>(Y73-Y74)/(X74-X73)</f>
        <v>0</v>
      </c>
      <c r="AC73" s="318"/>
      <c r="AL73" s="325">
        <v>38562</v>
      </c>
      <c r="AM73" s="326">
        <v>0.9198379629629629</v>
      </c>
      <c r="AN73" s="327">
        <v>640</v>
      </c>
      <c r="AO73" s="327">
        <v>1400</v>
      </c>
      <c r="AP73" s="327">
        <v>-0.002</v>
      </c>
      <c r="AQ73" s="327">
        <v>-0.002</v>
      </c>
      <c r="AR73" s="327">
        <v>1400</v>
      </c>
      <c r="AS73" s="327">
        <v>0.003</v>
      </c>
      <c r="AT73" s="327">
        <v>0.022</v>
      </c>
    </row>
    <row r="74" spans="1:46" ht="14.25" thickBot="1" thickTop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X74" s="313">
        <v>335</v>
      </c>
      <c r="Y74" s="314">
        <v>2.9043</v>
      </c>
      <c r="Z74" s="336"/>
      <c r="AA74" s="337"/>
      <c r="AB74" s="317">
        <f>(Y74-Y75)/(X75-X74)</f>
        <v>0.013100000000000023</v>
      </c>
      <c r="AC74" s="318"/>
      <c r="AL74" s="325">
        <v>38562</v>
      </c>
      <c r="AM74" s="326">
        <v>0.9267824074074075</v>
      </c>
      <c r="AN74" s="327">
        <v>650</v>
      </c>
      <c r="AO74" s="327">
        <v>1400</v>
      </c>
      <c r="AP74" s="327">
        <v>-0.002</v>
      </c>
      <c r="AQ74" s="327">
        <v>-0.003</v>
      </c>
      <c r="AR74" s="327">
        <v>1400</v>
      </c>
      <c r="AS74" s="327">
        <v>-0.008</v>
      </c>
      <c r="AT74" s="327">
        <v>-0.005</v>
      </c>
    </row>
    <row r="75" spans="1:46" ht="13.5" thickBot="1">
      <c r="A75" s="257" t="s">
        <v>17</v>
      </c>
      <c r="B75" s="258" t="s">
        <v>75</v>
      </c>
      <c r="C75" s="259" t="s">
        <v>76</v>
      </c>
      <c r="D75" s="260" t="s">
        <v>77</v>
      </c>
      <c r="E75" s="260" t="s">
        <v>67</v>
      </c>
      <c r="F75" s="260" t="s">
        <v>68</v>
      </c>
      <c r="G75" s="261" t="s">
        <v>69</v>
      </c>
      <c r="H75" s="258" t="s">
        <v>78</v>
      </c>
      <c r="I75" s="259" t="s">
        <v>73</v>
      </c>
      <c r="J75" s="260" t="s">
        <v>74</v>
      </c>
      <c r="K75" s="260" t="s">
        <v>70</v>
      </c>
      <c r="L75" s="260" t="s">
        <v>71</v>
      </c>
      <c r="M75" s="261" t="s">
        <v>72</v>
      </c>
      <c r="N75" s="262"/>
      <c r="X75" s="313">
        <v>340</v>
      </c>
      <c r="Y75" s="314">
        <v>2.8388</v>
      </c>
      <c r="Z75" s="336"/>
      <c r="AA75" s="337"/>
      <c r="AB75" s="317">
        <f>(Y75-Y76)/(X76-X75)</f>
        <v>0</v>
      </c>
      <c r="AC75" s="318"/>
      <c r="AL75" s="325">
        <v>38562</v>
      </c>
      <c r="AM75" s="326">
        <v>0.9337268518518518</v>
      </c>
      <c r="AN75" s="327">
        <v>660</v>
      </c>
      <c r="AO75" s="327">
        <v>1400</v>
      </c>
      <c r="AP75" s="327">
        <v>-0.003</v>
      </c>
      <c r="AQ75" s="327">
        <v>-0.001</v>
      </c>
      <c r="AR75" s="327">
        <v>1400</v>
      </c>
      <c r="AS75" s="327">
        <v>-0.003</v>
      </c>
      <c r="AT75" s="327">
        <v>0.006</v>
      </c>
    </row>
    <row r="76" spans="1:46" ht="12.75">
      <c r="A76" s="94" t="s">
        <v>14</v>
      </c>
      <c r="B76" s="263">
        <f aca="true" t="shared" si="6" ref="B76:M76">AVERAGE(B10:B73)</f>
        <v>207.72343749999993</v>
      </c>
      <c r="C76" s="264">
        <f t="shared" si="6"/>
        <v>208.53593750000005</v>
      </c>
      <c r="D76" s="264">
        <f t="shared" si="6"/>
        <v>217.28750000000002</v>
      </c>
      <c r="E76" s="264">
        <f t="shared" si="6"/>
        <v>217.16562499999995</v>
      </c>
      <c r="F76" s="265">
        <f t="shared" si="6"/>
        <v>220.19843750000004</v>
      </c>
      <c r="G76" s="266">
        <f t="shared" si="6"/>
        <v>221.00937499999995</v>
      </c>
      <c r="H76" s="267">
        <f t="shared" si="6"/>
        <v>205.87187499999993</v>
      </c>
      <c r="I76" s="264">
        <f t="shared" si="6"/>
        <v>206.44218750000002</v>
      </c>
      <c r="J76" s="264">
        <f t="shared" si="6"/>
        <v>211.91718750000004</v>
      </c>
      <c r="K76" s="264">
        <f t="shared" si="6"/>
        <v>216.48437499999994</v>
      </c>
      <c r="L76" s="265">
        <f t="shared" si="6"/>
        <v>220.34375000000003</v>
      </c>
      <c r="M76" s="266">
        <f t="shared" si="6"/>
        <v>219.27187500000005</v>
      </c>
      <c r="X76" s="313">
        <v>345</v>
      </c>
      <c r="Y76" s="314">
        <v>2.8388</v>
      </c>
      <c r="Z76" s="336"/>
      <c r="AA76" s="337"/>
      <c r="AB76" s="317"/>
      <c r="AC76" s="318"/>
      <c r="AL76" s="325">
        <v>38562</v>
      </c>
      <c r="AM76" s="326">
        <v>0.9406712962962963</v>
      </c>
      <c r="AN76" s="327">
        <v>670</v>
      </c>
      <c r="AO76" s="327">
        <v>1400</v>
      </c>
      <c r="AP76" s="327">
        <v>-0.002</v>
      </c>
      <c r="AQ76" s="327">
        <v>-0.004</v>
      </c>
      <c r="AR76" s="327">
        <v>1400</v>
      </c>
      <c r="AS76" s="327">
        <v>-0.027</v>
      </c>
      <c r="AT76" s="327">
        <v>0.004</v>
      </c>
    </row>
    <row r="77" spans="1:46" ht="12.75">
      <c r="A77" s="95" t="s">
        <v>10</v>
      </c>
      <c r="B77" s="103">
        <f aca="true" t="shared" si="7" ref="B77:M77">STDEV(B10:B73)</f>
        <v>4.107165329478868</v>
      </c>
      <c r="C77" s="268">
        <f t="shared" si="7"/>
        <v>4.550645068083361</v>
      </c>
      <c r="D77" s="268">
        <f t="shared" si="7"/>
        <v>4.017323597731316</v>
      </c>
      <c r="E77" s="268">
        <f t="shared" si="7"/>
        <v>3.7995496287027035</v>
      </c>
      <c r="F77" s="269">
        <f t="shared" si="7"/>
        <v>4.2271042355534085</v>
      </c>
      <c r="G77" s="104">
        <f t="shared" si="7"/>
        <v>4.712116053157992</v>
      </c>
      <c r="H77" s="105">
        <f t="shared" si="7"/>
        <v>3.1833130764827273</v>
      </c>
      <c r="I77" s="268">
        <f t="shared" si="7"/>
        <v>3.4714163747390168</v>
      </c>
      <c r="J77" s="268">
        <f t="shared" si="7"/>
        <v>3.0843977409829466</v>
      </c>
      <c r="K77" s="268">
        <f t="shared" si="7"/>
        <v>3.574345039351707</v>
      </c>
      <c r="L77" s="269">
        <f t="shared" si="7"/>
        <v>4.930336122994719</v>
      </c>
      <c r="M77" s="104">
        <f t="shared" si="7"/>
        <v>3.580966826526055</v>
      </c>
      <c r="X77" s="313"/>
      <c r="Y77" s="314"/>
      <c r="Z77" s="336"/>
      <c r="AA77" s="337"/>
      <c r="AB77" s="317"/>
      <c r="AC77" s="318"/>
      <c r="AL77" s="325">
        <v>38562</v>
      </c>
      <c r="AM77" s="326">
        <v>0.9476157407407407</v>
      </c>
      <c r="AN77" s="327">
        <v>680</v>
      </c>
      <c r="AO77" s="327">
        <v>1400</v>
      </c>
      <c r="AP77" s="327">
        <v>-0.004</v>
      </c>
      <c r="AQ77" s="327">
        <v>-0.002</v>
      </c>
      <c r="AR77" s="327">
        <v>1400</v>
      </c>
      <c r="AS77" s="327">
        <v>-0.004</v>
      </c>
      <c r="AT77" s="327">
        <v>0.001</v>
      </c>
    </row>
    <row r="78" spans="1:46" ht="12.75">
      <c r="A78" s="96" t="s">
        <v>15</v>
      </c>
      <c r="B78" s="270">
        <f aca="true" t="shared" si="8" ref="B78:M78">MAX(B10:B73)</f>
        <v>217.4</v>
      </c>
      <c r="C78" s="271">
        <f t="shared" si="8"/>
        <v>218</v>
      </c>
      <c r="D78" s="271">
        <f t="shared" si="8"/>
        <v>226.1</v>
      </c>
      <c r="E78" s="271">
        <f t="shared" si="8"/>
        <v>224</v>
      </c>
      <c r="F78" s="272">
        <f t="shared" si="8"/>
        <v>229.3</v>
      </c>
      <c r="G78" s="273">
        <f t="shared" si="8"/>
        <v>230.2</v>
      </c>
      <c r="H78" s="274">
        <f t="shared" si="8"/>
        <v>215.2</v>
      </c>
      <c r="I78" s="271">
        <f t="shared" si="8"/>
        <v>214.5</v>
      </c>
      <c r="J78" s="271">
        <f t="shared" si="8"/>
        <v>217</v>
      </c>
      <c r="K78" s="271">
        <f t="shared" si="8"/>
        <v>223.9</v>
      </c>
      <c r="L78" s="272">
        <f t="shared" si="8"/>
        <v>229.9</v>
      </c>
      <c r="M78" s="273">
        <f t="shared" si="8"/>
        <v>227.7</v>
      </c>
      <c r="X78" s="313"/>
      <c r="Y78" s="314"/>
      <c r="Z78" s="336"/>
      <c r="AA78" s="337"/>
      <c r="AB78" s="317"/>
      <c r="AC78" s="318"/>
      <c r="AL78" s="325">
        <v>38562</v>
      </c>
      <c r="AM78" s="326">
        <v>0.9545601851851853</v>
      </c>
      <c r="AN78" s="327">
        <v>690</v>
      </c>
      <c r="AO78" s="327">
        <v>1400</v>
      </c>
      <c r="AP78" s="327">
        <v>-0.002</v>
      </c>
      <c r="AQ78" s="327">
        <v>-0.004</v>
      </c>
      <c r="AR78" s="327">
        <v>1400</v>
      </c>
      <c r="AS78" s="327">
        <v>-0.015</v>
      </c>
      <c r="AT78" s="327">
        <v>-0.015</v>
      </c>
    </row>
    <row r="79" spans="1:46" ht="13.5" thickBot="1">
      <c r="A79" s="97" t="s">
        <v>16</v>
      </c>
      <c r="B79" s="275">
        <f aca="true" t="shared" si="9" ref="B79:M79">MIN(B10:B73)</f>
        <v>196.9</v>
      </c>
      <c r="C79" s="276">
        <f t="shared" si="9"/>
        <v>195.7</v>
      </c>
      <c r="D79" s="276">
        <f t="shared" si="9"/>
        <v>207.5</v>
      </c>
      <c r="E79" s="276">
        <f t="shared" si="9"/>
        <v>204.6</v>
      </c>
      <c r="F79" s="277">
        <f t="shared" si="9"/>
        <v>211.1</v>
      </c>
      <c r="G79" s="278">
        <f t="shared" si="9"/>
        <v>211.6</v>
      </c>
      <c r="H79" s="279">
        <f t="shared" si="9"/>
        <v>197.8</v>
      </c>
      <c r="I79" s="276">
        <f t="shared" si="9"/>
        <v>197.4</v>
      </c>
      <c r="J79" s="276">
        <f t="shared" si="9"/>
        <v>200.3</v>
      </c>
      <c r="K79" s="276">
        <f t="shared" si="9"/>
        <v>205.9</v>
      </c>
      <c r="L79" s="277">
        <f t="shared" si="9"/>
        <v>208.6</v>
      </c>
      <c r="M79" s="278">
        <f t="shared" si="9"/>
        <v>210.3</v>
      </c>
      <c r="X79" s="313"/>
      <c r="Y79" s="314"/>
      <c r="Z79" s="336"/>
      <c r="AA79" s="337"/>
      <c r="AB79" s="317"/>
      <c r="AC79" s="318"/>
      <c r="AL79" s="325">
        <v>38562</v>
      </c>
      <c r="AM79" s="326">
        <v>0.9615046296296296</v>
      </c>
      <c r="AN79" s="327">
        <v>700</v>
      </c>
      <c r="AO79" s="327">
        <v>1400</v>
      </c>
      <c r="AP79" s="327">
        <v>-0.003</v>
      </c>
      <c r="AQ79" s="327">
        <v>-0.003</v>
      </c>
      <c r="AR79" s="327">
        <v>1400</v>
      </c>
      <c r="AS79" s="327">
        <v>0.005</v>
      </c>
      <c r="AT79" s="327">
        <v>-0.005</v>
      </c>
    </row>
    <row r="80" spans="1:46" ht="13.5" thickBot="1">
      <c r="A80" s="99" t="s">
        <v>9</v>
      </c>
      <c r="B80" s="363" t="s">
        <v>84</v>
      </c>
      <c r="C80" s="364"/>
      <c r="D80" s="364"/>
      <c r="E80" s="364"/>
      <c r="F80" s="364"/>
      <c r="G80" s="365"/>
      <c r="H80" s="363" t="s">
        <v>85</v>
      </c>
      <c r="I80" s="364"/>
      <c r="J80" s="364"/>
      <c r="K80" s="364"/>
      <c r="L80" s="364"/>
      <c r="M80" s="365"/>
      <c r="X80" s="313"/>
      <c r="Y80" s="314"/>
      <c r="Z80" s="336"/>
      <c r="AA80" s="337"/>
      <c r="AB80" s="317"/>
      <c r="AC80" s="318"/>
      <c r="AL80" s="325">
        <v>38562</v>
      </c>
      <c r="AM80" s="326">
        <v>0.9684490740740741</v>
      </c>
      <c r="AN80" s="327">
        <v>710</v>
      </c>
      <c r="AO80" s="327">
        <v>1400</v>
      </c>
      <c r="AP80" s="327">
        <v>0</v>
      </c>
      <c r="AQ80" s="327">
        <v>-0.001</v>
      </c>
      <c r="AR80" s="327">
        <v>1400</v>
      </c>
      <c r="AS80" s="327">
        <v>0</v>
      </c>
      <c r="AT80" s="327">
        <v>0.012</v>
      </c>
    </row>
    <row r="81" spans="1:46" ht="13.5" thickBot="1">
      <c r="A81" s="205" t="s">
        <v>83</v>
      </c>
      <c r="B81" s="280"/>
      <c r="C81" s="206"/>
      <c r="D81" s="281"/>
      <c r="E81" s="281"/>
      <c r="F81" s="281"/>
      <c r="X81" s="313"/>
      <c r="Y81" s="314"/>
      <c r="Z81" s="336"/>
      <c r="AA81" s="337"/>
      <c r="AB81" s="317"/>
      <c r="AC81" s="318"/>
      <c r="AL81" s="325">
        <v>38562</v>
      </c>
      <c r="AM81" s="326">
        <v>0.9753935185185184</v>
      </c>
      <c r="AN81" s="327">
        <v>720</v>
      </c>
      <c r="AO81" s="327">
        <v>1400</v>
      </c>
      <c r="AP81" s="327">
        <v>0</v>
      </c>
      <c r="AQ81" s="327">
        <v>-0.002</v>
      </c>
      <c r="AR81" s="327">
        <v>1400</v>
      </c>
      <c r="AS81" s="327">
        <v>-0.017</v>
      </c>
      <c r="AT81" s="327">
        <v>0.004</v>
      </c>
    </row>
    <row r="82" spans="24:46" ht="12.75">
      <c r="X82" s="313"/>
      <c r="Y82" s="314"/>
      <c r="Z82" s="336"/>
      <c r="AA82" s="337"/>
      <c r="AB82" s="317"/>
      <c r="AC82" s="318"/>
      <c r="AL82" s="325">
        <v>38562</v>
      </c>
      <c r="AM82" s="326">
        <v>0.9823379629629629</v>
      </c>
      <c r="AN82" s="327">
        <v>730</v>
      </c>
      <c r="AO82" s="327">
        <v>1400</v>
      </c>
      <c r="AP82" s="327">
        <v>-0.002</v>
      </c>
      <c r="AQ82" s="327">
        <v>-0.004</v>
      </c>
      <c r="AR82" s="327">
        <v>1400</v>
      </c>
      <c r="AS82" s="327">
        <v>0.006</v>
      </c>
      <c r="AT82" s="327">
        <v>0.011</v>
      </c>
    </row>
    <row r="83" spans="24:46" ht="12.75">
      <c r="X83" s="313"/>
      <c r="Y83" s="314"/>
      <c r="Z83" s="336"/>
      <c r="AA83" s="337"/>
      <c r="AB83" s="317"/>
      <c r="AC83" s="318"/>
      <c r="AL83" s="325">
        <v>38562</v>
      </c>
      <c r="AM83" s="326">
        <v>0.9892824074074075</v>
      </c>
      <c r="AN83" s="327">
        <v>740</v>
      </c>
      <c r="AO83" s="327">
        <v>1400</v>
      </c>
      <c r="AP83" s="327">
        <v>-0.002</v>
      </c>
      <c r="AQ83" s="327">
        <v>0</v>
      </c>
      <c r="AR83" s="327">
        <v>1400</v>
      </c>
      <c r="AS83" s="327">
        <v>0.001</v>
      </c>
      <c r="AT83" s="327">
        <v>-0.002</v>
      </c>
    </row>
    <row r="84" spans="24:46" ht="12.75">
      <c r="X84" s="313"/>
      <c r="Y84" s="314"/>
      <c r="Z84" s="336"/>
      <c r="AA84" s="337"/>
      <c r="AB84" s="317"/>
      <c r="AC84" s="318"/>
      <c r="AL84" s="325">
        <v>38562</v>
      </c>
      <c r="AM84" s="326">
        <v>0.9962384259259259</v>
      </c>
      <c r="AN84" s="327">
        <v>750</v>
      </c>
      <c r="AO84" s="327">
        <v>1400</v>
      </c>
      <c r="AP84" s="327">
        <v>-0.003</v>
      </c>
      <c r="AQ84" s="327">
        <v>-0.002</v>
      </c>
      <c r="AR84" s="327">
        <v>1400</v>
      </c>
      <c r="AS84" s="327">
        <v>-0.001</v>
      </c>
      <c r="AT84" s="327">
        <v>0.004</v>
      </c>
    </row>
    <row r="85" spans="24:46" ht="12.75">
      <c r="X85" s="313"/>
      <c r="Y85" s="314"/>
      <c r="Z85" s="336"/>
      <c r="AA85" s="337"/>
      <c r="AB85" s="317"/>
      <c r="AC85" s="318"/>
      <c r="AL85" s="325">
        <v>38563</v>
      </c>
      <c r="AM85" s="326">
        <v>0.0031712962962962958</v>
      </c>
      <c r="AN85" s="327">
        <v>760</v>
      </c>
      <c r="AO85" s="327">
        <v>1400</v>
      </c>
      <c r="AP85" s="327">
        <v>-0.002</v>
      </c>
      <c r="AQ85" s="327">
        <v>0</v>
      </c>
      <c r="AR85" s="327">
        <v>1400</v>
      </c>
      <c r="AS85" s="327">
        <v>0.013</v>
      </c>
      <c r="AT85" s="327">
        <v>-0.014</v>
      </c>
    </row>
    <row r="86" spans="24:46" ht="12.75">
      <c r="X86" s="313"/>
      <c r="Y86" s="314"/>
      <c r="Z86" s="336"/>
      <c r="AA86" s="337"/>
      <c r="AB86" s="317"/>
      <c r="AC86" s="318"/>
      <c r="AL86" s="325">
        <v>38563</v>
      </c>
      <c r="AM86" s="326">
        <v>0.010127314814814815</v>
      </c>
      <c r="AN86" s="327">
        <v>770</v>
      </c>
      <c r="AO86" s="327">
        <v>1400</v>
      </c>
      <c r="AP86" s="327">
        <v>-0.003</v>
      </c>
      <c r="AQ86" s="327">
        <v>-0.002</v>
      </c>
      <c r="AR86" s="327">
        <v>1400</v>
      </c>
      <c r="AS86" s="327">
        <v>0.015</v>
      </c>
      <c r="AT86" s="327">
        <v>-0.003</v>
      </c>
    </row>
    <row r="87" spans="24:46" ht="12.75">
      <c r="X87" s="313"/>
      <c r="Y87" s="314"/>
      <c r="Z87" s="336"/>
      <c r="AA87" s="337"/>
      <c r="AB87" s="317"/>
      <c r="AC87" s="318"/>
      <c r="AL87" s="325">
        <v>38563</v>
      </c>
      <c r="AM87" s="326">
        <v>0.01707175925925926</v>
      </c>
      <c r="AN87" s="327">
        <v>780</v>
      </c>
      <c r="AO87" s="327">
        <v>1400</v>
      </c>
      <c r="AP87" s="327">
        <v>0.001</v>
      </c>
      <c r="AQ87" s="327">
        <v>0.001</v>
      </c>
      <c r="AR87" s="327">
        <v>1400</v>
      </c>
      <c r="AS87" s="327">
        <v>-0.006</v>
      </c>
      <c r="AT87" s="327">
        <v>-0.001</v>
      </c>
    </row>
    <row r="88" spans="24:46" ht="12.75">
      <c r="X88" s="313"/>
      <c r="Y88" s="314"/>
      <c r="Z88" s="336"/>
      <c r="AA88" s="337"/>
      <c r="AB88" s="317"/>
      <c r="AC88" s="318"/>
      <c r="AL88" s="325">
        <v>38563</v>
      </c>
      <c r="AM88" s="326">
        <v>0.024016203703703706</v>
      </c>
      <c r="AN88" s="327">
        <v>790</v>
      </c>
      <c r="AO88" s="327">
        <v>1400</v>
      </c>
      <c r="AP88" s="327">
        <v>0</v>
      </c>
      <c r="AQ88" s="327">
        <v>-0.004</v>
      </c>
      <c r="AR88" s="327">
        <v>1400</v>
      </c>
      <c r="AS88" s="327">
        <v>0.005</v>
      </c>
      <c r="AT88" s="327">
        <v>0.008</v>
      </c>
    </row>
    <row r="89" spans="24:46" ht="12.75">
      <c r="X89" s="313"/>
      <c r="Y89" s="314"/>
      <c r="Z89" s="336"/>
      <c r="AA89" s="337"/>
      <c r="AB89" s="317"/>
      <c r="AC89" s="318"/>
      <c r="AL89" s="325">
        <v>38563</v>
      </c>
      <c r="AM89" s="326">
        <v>0.03096064814814815</v>
      </c>
      <c r="AN89" s="327">
        <v>800</v>
      </c>
      <c r="AO89" s="327">
        <v>1400</v>
      </c>
      <c r="AP89" s="327">
        <v>-0.001</v>
      </c>
      <c r="AQ89" s="327">
        <v>-0.002</v>
      </c>
      <c r="AR89" s="327">
        <v>1400</v>
      </c>
      <c r="AS89" s="327">
        <v>0.003</v>
      </c>
      <c r="AT89" s="327">
        <v>-0.002</v>
      </c>
    </row>
    <row r="90" spans="24:46" ht="12.75">
      <c r="X90" s="313"/>
      <c r="Y90" s="314"/>
      <c r="Z90" s="336"/>
      <c r="AA90" s="337"/>
      <c r="AB90" s="317"/>
      <c r="AC90" s="318"/>
      <c r="AL90" s="325">
        <v>38563</v>
      </c>
      <c r="AM90" s="326">
        <v>0.037905092592592594</v>
      </c>
      <c r="AN90" s="327">
        <v>810</v>
      </c>
      <c r="AO90" s="327">
        <v>1400</v>
      </c>
      <c r="AP90" s="327">
        <v>-0.001</v>
      </c>
      <c r="AQ90" s="327">
        <v>-0.002</v>
      </c>
      <c r="AR90" s="327">
        <v>1400</v>
      </c>
      <c r="AS90" s="327">
        <v>0</v>
      </c>
      <c r="AT90" s="327">
        <v>0.002</v>
      </c>
    </row>
    <row r="91" spans="24:46" ht="12.75">
      <c r="X91" s="313"/>
      <c r="Y91" s="314"/>
      <c r="Z91" s="336"/>
      <c r="AA91" s="337"/>
      <c r="AB91" s="317"/>
      <c r="AC91" s="318"/>
      <c r="AL91" s="325">
        <v>38563</v>
      </c>
      <c r="AM91" s="326">
        <v>0.044849537037037035</v>
      </c>
      <c r="AN91" s="327">
        <v>820</v>
      </c>
      <c r="AO91" s="327">
        <v>1400</v>
      </c>
      <c r="AP91" s="327">
        <v>0</v>
      </c>
      <c r="AQ91" s="327">
        <v>-0.003</v>
      </c>
      <c r="AR91" s="327">
        <v>1400</v>
      </c>
      <c r="AS91" s="327">
        <v>0.015</v>
      </c>
      <c r="AT91" s="327">
        <v>0.011</v>
      </c>
    </row>
    <row r="92" spans="24:46" ht="12.75">
      <c r="X92" s="313"/>
      <c r="Y92" s="314"/>
      <c r="Z92" s="336"/>
      <c r="AA92" s="337"/>
      <c r="AB92" s="317"/>
      <c r="AC92" s="318"/>
      <c r="AL92" s="325">
        <v>38563</v>
      </c>
      <c r="AM92" s="326">
        <v>0.05179398148148148</v>
      </c>
      <c r="AN92" s="327">
        <v>830</v>
      </c>
      <c r="AO92" s="327">
        <v>1400</v>
      </c>
      <c r="AP92" s="327">
        <v>0</v>
      </c>
      <c r="AQ92" s="327">
        <v>0</v>
      </c>
      <c r="AR92" s="327">
        <v>1400</v>
      </c>
      <c r="AS92" s="327">
        <v>0.001</v>
      </c>
      <c r="AT92" s="327">
        <v>0.001</v>
      </c>
    </row>
    <row r="93" spans="24:46" ht="12.75">
      <c r="X93" s="313"/>
      <c r="Y93" s="314"/>
      <c r="Z93" s="336"/>
      <c r="AA93" s="337"/>
      <c r="AB93" s="317"/>
      <c r="AC93" s="318"/>
      <c r="AL93" s="325">
        <v>38563</v>
      </c>
      <c r="AM93" s="326">
        <v>0.05873842592592593</v>
      </c>
      <c r="AN93" s="327">
        <v>840</v>
      </c>
      <c r="AO93" s="327">
        <v>1400</v>
      </c>
      <c r="AP93" s="327">
        <v>-0.002</v>
      </c>
      <c r="AQ93" s="327">
        <v>-0.004</v>
      </c>
      <c r="AR93" s="327">
        <v>1400</v>
      </c>
      <c r="AS93" s="327">
        <v>-0.02</v>
      </c>
      <c r="AT93" s="327">
        <v>0.008</v>
      </c>
    </row>
    <row r="94" spans="24:46" ht="12.75">
      <c r="X94" s="313"/>
      <c r="Y94" s="314"/>
      <c r="Z94" s="336"/>
      <c r="AA94" s="337"/>
      <c r="AB94" s="317"/>
      <c r="AC94" s="318"/>
      <c r="AL94" s="325">
        <v>38563</v>
      </c>
      <c r="AM94" s="326">
        <v>0.06568287037037036</v>
      </c>
      <c r="AN94" s="327">
        <v>850</v>
      </c>
      <c r="AO94" s="327">
        <v>1400</v>
      </c>
      <c r="AP94" s="327">
        <v>-0.003</v>
      </c>
      <c r="AQ94" s="327">
        <v>-0.003</v>
      </c>
      <c r="AR94" s="327">
        <v>1400</v>
      </c>
      <c r="AS94" s="327">
        <v>-0.015</v>
      </c>
      <c r="AT94" s="327">
        <v>0.014</v>
      </c>
    </row>
    <row r="95" spans="24:46" ht="12.75">
      <c r="X95" s="313"/>
      <c r="Y95" s="314"/>
      <c r="Z95" s="336"/>
      <c r="AA95" s="337"/>
      <c r="AB95" s="317"/>
      <c r="AC95" s="318"/>
      <c r="AL95" s="325">
        <v>38563</v>
      </c>
      <c r="AM95" s="326">
        <v>0.07262731481481481</v>
      </c>
      <c r="AN95" s="327">
        <v>860</v>
      </c>
      <c r="AO95" s="327">
        <v>1400</v>
      </c>
      <c r="AP95" s="327">
        <v>0</v>
      </c>
      <c r="AQ95" s="327">
        <v>-0.001</v>
      </c>
      <c r="AR95" s="327">
        <v>1400</v>
      </c>
      <c r="AS95" s="327">
        <v>-0.034</v>
      </c>
      <c r="AT95" s="327">
        <v>0.046</v>
      </c>
    </row>
    <row r="96" spans="24:46" ht="12.75">
      <c r="X96" s="313"/>
      <c r="Y96" s="314"/>
      <c r="Z96" s="336"/>
      <c r="AA96" s="337"/>
      <c r="AB96" s="317"/>
      <c r="AC96" s="318"/>
      <c r="AL96" s="325">
        <v>38563</v>
      </c>
      <c r="AM96" s="326">
        <v>0.07957175925925926</v>
      </c>
      <c r="AN96" s="327">
        <v>870</v>
      </c>
      <c r="AO96" s="327">
        <v>1400</v>
      </c>
      <c r="AP96" s="327">
        <v>-0.003</v>
      </c>
      <c r="AQ96" s="327">
        <v>-0.002</v>
      </c>
      <c r="AR96" s="327">
        <v>1400</v>
      </c>
      <c r="AS96" s="327">
        <v>0.01</v>
      </c>
      <c r="AT96" s="327">
        <v>-0.007</v>
      </c>
    </row>
    <row r="97" spans="24:46" ht="12.75">
      <c r="X97" s="313"/>
      <c r="Y97" s="314"/>
      <c r="Z97" s="336"/>
      <c r="AA97" s="337"/>
      <c r="AB97" s="317"/>
      <c r="AC97" s="318"/>
      <c r="AL97" s="325">
        <v>38563</v>
      </c>
      <c r="AM97" s="326">
        <v>0.0865162037037037</v>
      </c>
      <c r="AN97" s="327">
        <v>880</v>
      </c>
      <c r="AO97" s="327">
        <v>1400</v>
      </c>
      <c r="AP97" s="327">
        <v>0</v>
      </c>
      <c r="AQ97" s="327">
        <v>-0.002</v>
      </c>
      <c r="AR97" s="327">
        <v>1400</v>
      </c>
      <c r="AS97" s="327">
        <v>0.003</v>
      </c>
      <c r="AT97" s="327">
        <v>0.028</v>
      </c>
    </row>
    <row r="98" spans="24:46" ht="12.75">
      <c r="X98" s="313"/>
      <c r="Y98" s="314"/>
      <c r="Z98" s="336"/>
      <c r="AA98" s="337"/>
      <c r="AB98" s="317"/>
      <c r="AC98" s="318"/>
      <c r="AL98" s="325">
        <v>38563</v>
      </c>
      <c r="AM98" s="326">
        <v>0.09346064814814814</v>
      </c>
      <c r="AN98" s="327">
        <v>890</v>
      </c>
      <c r="AO98" s="327">
        <v>1400</v>
      </c>
      <c r="AP98" s="327">
        <v>0</v>
      </c>
      <c r="AQ98" s="327">
        <v>-0.003</v>
      </c>
      <c r="AR98" s="327">
        <v>1400</v>
      </c>
      <c r="AS98" s="327">
        <v>-0.002</v>
      </c>
      <c r="AT98" s="327">
        <v>0.001</v>
      </c>
    </row>
    <row r="99" spans="24:46" ht="12.75">
      <c r="X99" s="313"/>
      <c r="Y99" s="314"/>
      <c r="Z99" s="336"/>
      <c r="AA99" s="337"/>
      <c r="AB99" s="317"/>
      <c r="AC99" s="318"/>
      <c r="AL99" s="325">
        <v>38563</v>
      </c>
      <c r="AM99" s="326">
        <v>0.1004050925925926</v>
      </c>
      <c r="AN99" s="327">
        <v>900</v>
      </c>
      <c r="AO99" s="327">
        <v>1400</v>
      </c>
      <c r="AP99" s="327">
        <v>-0.003</v>
      </c>
      <c r="AQ99" s="327">
        <v>-0.003</v>
      </c>
      <c r="AR99" s="327">
        <v>1400</v>
      </c>
      <c r="AS99" s="327">
        <v>0.008</v>
      </c>
      <c r="AT99" s="327">
        <v>0.013</v>
      </c>
    </row>
    <row r="100" spans="24:46" ht="12.75">
      <c r="X100" s="313"/>
      <c r="Y100" s="314"/>
      <c r="Z100" s="336"/>
      <c r="AA100" s="337"/>
      <c r="AB100" s="317"/>
      <c r="AC100" s="318"/>
      <c r="AL100" s="325">
        <v>38563</v>
      </c>
      <c r="AM100" s="326">
        <v>0.10734953703703703</v>
      </c>
      <c r="AN100" s="327">
        <v>910</v>
      </c>
      <c r="AO100" s="327">
        <v>1400</v>
      </c>
      <c r="AP100" s="327">
        <v>-0.002</v>
      </c>
      <c r="AQ100" s="327">
        <v>-0.003</v>
      </c>
      <c r="AR100" s="327">
        <v>1400</v>
      </c>
      <c r="AS100" s="327">
        <v>-0.009</v>
      </c>
      <c r="AT100" s="327">
        <v>0.02</v>
      </c>
    </row>
    <row r="101" spans="24:46" ht="12.75">
      <c r="X101" s="313"/>
      <c r="Y101" s="314"/>
      <c r="Z101" s="336"/>
      <c r="AA101" s="337"/>
      <c r="AB101" s="317"/>
      <c r="AC101" s="318"/>
      <c r="AL101" s="325">
        <v>38563</v>
      </c>
      <c r="AM101" s="326">
        <v>0.11429398148148147</v>
      </c>
      <c r="AN101" s="327">
        <v>920</v>
      </c>
      <c r="AO101" s="327">
        <v>1400</v>
      </c>
      <c r="AP101" s="327">
        <v>0.001</v>
      </c>
      <c r="AQ101" s="327">
        <v>0</v>
      </c>
      <c r="AR101" s="327">
        <v>1400</v>
      </c>
      <c r="AS101" s="327">
        <v>-0.005</v>
      </c>
      <c r="AT101" s="327">
        <v>-0.012</v>
      </c>
    </row>
    <row r="102" spans="24:46" ht="12.75">
      <c r="X102" s="313"/>
      <c r="Y102" s="314"/>
      <c r="Z102" s="336"/>
      <c r="AA102" s="337"/>
      <c r="AB102" s="317"/>
      <c r="AC102" s="318"/>
      <c r="AL102" s="325">
        <v>38563</v>
      </c>
      <c r="AM102" s="326">
        <v>0.12123842592592593</v>
      </c>
      <c r="AN102" s="327">
        <v>930</v>
      </c>
      <c r="AO102" s="327">
        <v>1400</v>
      </c>
      <c r="AP102" s="327">
        <v>-0.002</v>
      </c>
      <c r="AQ102" s="327">
        <v>-0.001</v>
      </c>
      <c r="AR102" s="327">
        <v>1400</v>
      </c>
      <c r="AS102" s="327">
        <v>-0.007</v>
      </c>
      <c r="AT102" s="327">
        <v>-0.002</v>
      </c>
    </row>
    <row r="103" spans="24:46" ht="12.75">
      <c r="X103" s="313"/>
      <c r="Y103" s="314"/>
      <c r="Z103" s="336"/>
      <c r="AA103" s="337"/>
      <c r="AB103" s="317"/>
      <c r="AC103" s="318"/>
      <c r="AL103" s="325">
        <v>38563</v>
      </c>
      <c r="AM103" s="326">
        <v>0.12818287037037038</v>
      </c>
      <c r="AN103" s="327">
        <v>940</v>
      </c>
      <c r="AO103" s="327">
        <v>1400</v>
      </c>
      <c r="AP103" s="327">
        <v>-0.002</v>
      </c>
      <c r="AQ103" s="327">
        <v>-0.002</v>
      </c>
      <c r="AR103" s="327">
        <v>1400</v>
      </c>
      <c r="AS103" s="327">
        <v>0.014</v>
      </c>
      <c r="AT103" s="327">
        <v>-0.016</v>
      </c>
    </row>
    <row r="104" spans="24:46" ht="12.75">
      <c r="X104" s="313"/>
      <c r="Y104" s="314"/>
      <c r="Z104" s="336"/>
      <c r="AA104" s="337"/>
      <c r="AB104" s="317"/>
      <c r="AC104" s="318"/>
      <c r="AL104" s="325">
        <v>38563</v>
      </c>
      <c r="AM104" s="326">
        <v>0.1351388888888889</v>
      </c>
      <c r="AN104" s="327">
        <v>950</v>
      </c>
      <c r="AO104" s="327">
        <v>1400</v>
      </c>
      <c r="AP104" s="327">
        <v>-0.001</v>
      </c>
      <c r="AQ104" s="327">
        <v>0</v>
      </c>
      <c r="AR104" s="327">
        <v>1400</v>
      </c>
      <c r="AS104" s="327">
        <v>-0.012</v>
      </c>
      <c r="AT104" s="327">
        <v>-0.002</v>
      </c>
    </row>
    <row r="105" spans="24:46" ht="12.75">
      <c r="X105" s="313"/>
      <c r="Y105" s="314"/>
      <c r="Z105" s="336"/>
      <c r="AA105" s="337"/>
      <c r="AB105" s="317"/>
      <c r="AC105" s="318"/>
      <c r="AL105" s="325">
        <v>38563</v>
      </c>
      <c r="AM105" s="326">
        <v>0.14208333333333334</v>
      </c>
      <c r="AN105" s="327">
        <v>960</v>
      </c>
      <c r="AO105" s="327">
        <v>1400</v>
      </c>
      <c r="AP105" s="327">
        <v>0</v>
      </c>
      <c r="AQ105" s="327">
        <v>-0.001</v>
      </c>
      <c r="AR105" s="327">
        <v>1400</v>
      </c>
      <c r="AS105" s="327">
        <v>0.006</v>
      </c>
      <c r="AT105" s="327">
        <v>0.003</v>
      </c>
    </row>
    <row r="106" spans="24:46" ht="12.75">
      <c r="X106" s="313"/>
      <c r="Y106" s="314"/>
      <c r="Z106" s="336"/>
      <c r="AA106" s="337"/>
      <c r="AB106" s="317"/>
      <c r="AC106" s="318"/>
      <c r="AL106" s="325">
        <v>38563</v>
      </c>
      <c r="AM106" s="326">
        <v>0.1490277777777778</v>
      </c>
      <c r="AN106" s="327">
        <v>970</v>
      </c>
      <c r="AO106" s="327">
        <v>1400</v>
      </c>
      <c r="AP106" s="327">
        <v>-0.001</v>
      </c>
      <c r="AQ106" s="327">
        <v>-0.004</v>
      </c>
      <c r="AR106" s="327">
        <v>1400</v>
      </c>
      <c r="AS106" s="327">
        <v>-0.003</v>
      </c>
      <c r="AT106" s="327">
        <v>-0.008</v>
      </c>
    </row>
    <row r="107" spans="24:46" ht="12.75">
      <c r="X107" s="313"/>
      <c r="Y107" s="314"/>
      <c r="Z107" s="336"/>
      <c r="AA107" s="337"/>
      <c r="AB107" s="317"/>
      <c r="AC107" s="318"/>
      <c r="AL107" s="325">
        <v>38563</v>
      </c>
      <c r="AM107" s="326">
        <v>0.1559722222222222</v>
      </c>
      <c r="AN107" s="327">
        <v>980</v>
      </c>
      <c r="AO107" s="327">
        <v>1400</v>
      </c>
      <c r="AP107" s="327">
        <v>0</v>
      </c>
      <c r="AQ107" s="327">
        <v>-0.001</v>
      </c>
      <c r="AR107" s="327">
        <v>1400</v>
      </c>
      <c r="AS107" s="327">
        <v>0.004</v>
      </c>
      <c r="AT107" s="327">
        <v>0.01</v>
      </c>
    </row>
    <row r="108" spans="24:46" ht="12.75">
      <c r="X108" s="313"/>
      <c r="Y108" s="314"/>
      <c r="Z108" s="336"/>
      <c r="AA108" s="337"/>
      <c r="AB108" s="317"/>
      <c r="AC108" s="318"/>
      <c r="AL108" s="325">
        <v>38563</v>
      </c>
      <c r="AM108" s="326">
        <v>0.16291666666666668</v>
      </c>
      <c r="AN108" s="327">
        <v>990</v>
      </c>
      <c r="AO108" s="327">
        <v>1400</v>
      </c>
      <c r="AP108" s="327">
        <v>-0.002</v>
      </c>
      <c r="AQ108" s="327">
        <v>-0.001</v>
      </c>
      <c r="AR108" s="327">
        <v>1400</v>
      </c>
      <c r="AS108" s="327">
        <v>-0.001</v>
      </c>
      <c r="AT108" s="327">
        <v>-0.024</v>
      </c>
    </row>
    <row r="109" spans="24:46" ht="12.75">
      <c r="X109" s="313"/>
      <c r="Y109" s="314"/>
      <c r="Z109" s="336"/>
      <c r="AA109" s="337"/>
      <c r="AB109" s="317"/>
      <c r="AC109" s="318"/>
      <c r="AL109" s="325">
        <v>38563</v>
      </c>
      <c r="AM109" s="326">
        <v>0.1698611111111111</v>
      </c>
      <c r="AN109" s="327">
        <v>1000</v>
      </c>
      <c r="AO109" s="327">
        <v>1400</v>
      </c>
      <c r="AP109" s="327">
        <v>-0.001</v>
      </c>
      <c r="AQ109" s="327">
        <v>-0.002</v>
      </c>
      <c r="AR109" s="327">
        <v>1400</v>
      </c>
      <c r="AS109" s="327">
        <v>0.004</v>
      </c>
      <c r="AT109" s="327">
        <v>0.017</v>
      </c>
    </row>
    <row r="110" spans="24:46" ht="12.75">
      <c r="X110" s="313"/>
      <c r="Y110" s="314"/>
      <c r="Z110" s="336"/>
      <c r="AA110" s="337"/>
      <c r="AB110" s="317"/>
      <c r="AC110" s="318"/>
      <c r="AL110" s="325">
        <v>38563</v>
      </c>
      <c r="AM110" s="326">
        <v>0.17680555555555555</v>
      </c>
      <c r="AN110" s="327">
        <v>1010</v>
      </c>
      <c r="AO110" s="327">
        <v>1400</v>
      </c>
      <c r="AP110" s="327">
        <v>-0.002</v>
      </c>
      <c r="AQ110" s="327">
        <v>-0.001</v>
      </c>
      <c r="AR110" s="327">
        <v>1400</v>
      </c>
      <c r="AS110" s="327">
        <v>0.024</v>
      </c>
      <c r="AT110" s="327">
        <v>-0.01</v>
      </c>
    </row>
    <row r="111" spans="24:46" ht="12.75">
      <c r="X111" s="313"/>
      <c r="Y111" s="314"/>
      <c r="Z111" s="336"/>
      <c r="AA111" s="337"/>
      <c r="AB111" s="317"/>
      <c r="AC111" s="318"/>
      <c r="AL111" s="325">
        <v>38563</v>
      </c>
      <c r="AM111" s="326">
        <v>0.18375</v>
      </c>
      <c r="AN111" s="327">
        <v>1020</v>
      </c>
      <c r="AO111" s="327">
        <v>1400</v>
      </c>
      <c r="AP111" s="327">
        <v>-0.002</v>
      </c>
      <c r="AQ111" s="327">
        <v>-0.003</v>
      </c>
      <c r="AR111" s="327">
        <v>1400</v>
      </c>
      <c r="AS111" s="327">
        <v>0.003</v>
      </c>
      <c r="AT111" s="327">
        <v>-0.023</v>
      </c>
    </row>
    <row r="112" spans="24:46" ht="12.75">
      <c r="X112" s="313"/>
      <c r="Y112" s="314"/>
      <c r="Z112" s="336"/>
      <c r="AA112" s="337"/>
      <c r="AB112" s="317"/>
      <c r="AC112" s="318"/>
      <c r="AL112" s="325">
        <v>38563</v>
      </c>
      <c r="AM112" s="326">
        <v>0.19069444444444442</v>
      </c>
      <c r="AN112" s="327">
        <v>1030</v>
      </c>
      <c r="AO112" s="327">
        <v>1400</v>
      </c>
      <c r="AP112" s="327">
        <v>-0.002</v>
      </c>
      <c r="AQ112" s="327">
        <v>-0.003</v>
      </c>
      <c r="AR112" s="327">
        <v>1400</v>
      </c>
      <c r="AS112" s="327">
        <v>-0.028</v>
      </c>
      <c r="AT112" s="327">
        <v>-0.013</v>
      </c>
    </row>
    <row r="113" spans="24:46" ht="12.75">
      <c r="X113" s="313"/>
      <c r="Y113" s="314"/>
      <c r="Z113" s="336"/>
      <c r="AA113" s="337"/>
      <c r="AB113" s="317"/>
      <c r="AC113" s="318"/>
      <c r="AL113" s="325">
        <v>38563</v>
      </c>
      <c r="AM113" s="326">
        <v>0.1976388888888889</v>
      </c>
      <c r="AN113" s="327">
        <v>1040</v>
      </c>
      <c r="AO113" s="327">
        <v>1400</v>
      </c>
      <c r="AP113" s="327">
        <v>-0.002</v>
      </c>
      <c r="AQ113" s="327">
        <v>-0.001</v>
      </c>
      <c r="AR113" s="327">
        <v>1400</v>
      </c>
      <c r="AS113" s="327">
        <v>-0.032</v>
      </c>
      <c r="AT113" s="327">
        <v>0.021</v>
      </c>
    </row>
    <row r="114" spans="24:46" ht="12.75">
      <c r="X114" s="313"/>
      <c r="Y114" s="314"/>
      <c r="Z114" s="336"/>
      <c r="AA114" s="337"/>
      <c r="AB114" s="317"/>
      <c r="AC114" s="318"/>
      <c r="AL114" s="325">
        <v>38563</v>
      </c>
      <c r="AM114" s="326">
        <v>0.20458333333333334</v>
      </c>
      <c r="AN114" s="327">
        <v>1050</v>
      </c>
      <c r="AO114" s="327">
        <v>1400</v>
      </c>
      <c r="AP114" s="327">
        <v>-0.003</v>
      </c>
      <c r="AQ114" s="327">
        <v>-0.002</v>
      </c>
      <c r="AR114" s="327">
        <v>1400</v>
      </c>
      <c r="AS114" s="327">
        <v>0.039</v>
      </c>
      <c r="AT114" s="327">
        <v>-0.008</v>
      </c>
    </row>
    <row r="115" spans="24:46" ht="12.75">
      <c r="X115" s="313"/>
      <c r="Y115" s="314"/>
      <c r="Z115" s="336"/>
      <c r="AA115" s="337"/>
      <c r="AB115" s="317"/>
      <c r="AC115" s="318"/>
      <c r="AL115" s="325">
        <v>38563</v>
      </c>
      <c r="AM115" s="326">
        <v>0.21152777777777776</v>
      </c>
      <c r="AN115" s="327">
        <v>1060</v>
      </c>
      <c r="AO115" s="327">
        <v>1400</v>
      </c>
      <c r="AP115" s="327">
        <v>-0.003</v>
      </c>
      <c r="AQ115" s="327">
        <v>-0.003</v>
      </c>
      <c r="AR115" s="327">
        <v>1400</v>
      </c>
      <c r="AS115" s="327">
        <v>-0.002</v>
      </c>
      <c r="AT115" s="327">
        <v>-0.017</v>
      </c>
    </row>
    <row r="116" spans="24:46" ht="12.75">
      <c r="X116" s="313"/>
      <c r="Y116" s="314"/>
      <c r="Z116" s="336"/>
      <c r="AA116" s="337"/>
      <c r="AB116" s="317"/>
      <c r="AC116" s="318"/>
      <c r="AL116" s="325">
        <v>38563</v>
      </c>
      <c r="AM116" s="326">
        <v>0.2184722222222222</v>
      </c>
      <c r="AN116" s="327">
        <v>1070</v>
      </c>
      <c r="AO116" s="327">
        <v>1400</v>
      </c>
      <c r="AP116" s="327">
        <v>-0.002</v>
      </c>
      <c r="AQ116" s="327">
        <v>-0.002</v>
      </c>
      <c r="AR116" s="327">
        <v>1400</v>
      </c>
      <c r="AS116" s="327">
        <v>-0.014</v>
      </c>
      <c r="AT116" s="327">
        <v>-0.003</v>
      </c>
    </row>
    <row r="117" spans="24:46" ht="12.75">
      <c r="X117" s="313"/>
      <c r="Y117" s="314"/>
      <c r="Z117" s="336"/>
      <c r="AA117" s="337"/>
      <c r="AB117" s="317"/>
      <c r="AC117" s="318"/>
      <c r="AL117" s="325">
        <v>38563</v>
      </c>
      <c r="AM117" s="326">
        <v>0.22541666666666668</v>
      </c>
      <c r="AN117" s="327">
        <v>1080</v>
      </c>
      <c r="AO117" s="327">
        <v>1400</v>
      </c>
      <c r="AP117" s="327">
        <v>-0.002</v>
      </c>
      <c r="AQ117" s="327">
        <v>-0.007</v>
      </c>
      <c r="AR117" s="327">
        <v>1400</v>
      </c>
      <c r="AS117" s="327">
        <v>0.015</v>
      </c>
      <c r="AT117" s="327">
        <v>0.004</v>
      </c>
    </row>
    <row r="118" spans="24:46" ht="12.75">
      <c r="X118" s="313"/>
      <c r="Y118" s="314"/>
      <c r="Z118" s="336"/>
      <c r="AA118" s="337"/>
      <c r="AB118" s="317"/>
      <c r="AC118" s="318"/>
      <c r="AL118" s="325">
        <v>38563</v>
      </c>
      <c r="AM118" s="326">
        <v>0.2323611111111111</v>
      </c>
      <c r="AN118" s="327">
        <v>1090</v>
      </c>
      <c r="AO118" s="327">
        <v>1400</v>
      </c>
      <c r="AP118" s="327">
        <v>0</v>
      </c>
      <c r="AQ118" s="327">
        <v>-0.003</v>
      </c>
      <c r="AR118" s="327">
        <v>1400</v>
      </c>
      <c r="AS118" s="327">
        <v>0.015</v>
      </c>
      <c r="AT118" s="327">
        <v>0.011</v>
      </c>
    </row>
    <row r="119" spans="24:46" ht="12.75">
      <c r="X119" s="313"/>
      <c r="Y119" s="314"/>
      <c r="Z119" s="336"/>
      <c r="AA119" s="337"/>
      <c r="AB119" s="317"/>
      <c r="AC119" s="318"/>
      <c r="AL119" s="325">
        <v>38563</v>
      </c>
      <c r="AM119" s="326">
        <v>0.23930555555555555</v>
      </c>
      <c r="AN119" s="327">
        <v>1100</v>
      </c>
      <c r="AO119" s="327">
        <v>1400</v>
      </c>
      <c r="AP119" s="327">
        <v>-0.001</v>
      </c>
      <c r="AQ119" s="327">
        <v>-0.002</v>
      </c>
      <c r="AR119" s="327">
        <v>1400</v>
      </c>
      <c r="AS119" s="327">
        <v>0</v>
      </c>
      <c r="AT119" s="327">
        <v>0.006</v>
      </c>
    </row>
    <row r="120" spans="24:46" ht="12.75">
      <c r="X120" s="313"/>
      <c r="Y120" s="314"/>
      <c r="Z120" s="336"/>
      <c r="AA120" s="337"/>
      <c r="AB120" s="317"/>
      <c r="AC120" s="318"/>
      <c r="AL120" s="325">
        <v>38563</v>
      </c>
      <c r="AM120" s="326">
        <v>0.24625</v>
      </c>
      <c r="AN120" s="327">
        <v>1110</v>
      </c>
      <c r="AO120" s="327">
        <v>1400</v>
      </c>
      <c r="AP120" s="327">
        <v>0</v>
      </c>
      <c r="AQ120" s="327">
        <v>-0.006</v>
      </c>
      <c r="AR120" s="327">
        <v>1400</v>
      </c>
      <c r="AS120" s="327">
        <v>-0.008</v>
      </c>
      <c r="AT120" s="327">
        <v>-0.006</v>
      </c>
    </row>
    <row r="121" spans="24:46" ht="12.75">
      <c r="X121" s="313"/>
      <c r="Y121" s="314"/>
      <c r="Z121" s="336"/>
      <c r="AA121" s="337"/>
      <c r="AB121" s="317"/>
      <c r="AC121" s="318"/>
      <c r="AL121" s="325">
        <v>38563</v>
      </c>
      <c r="AM121" s="326">
        <v>0.25319444444444444</v>
      </c>
      <c r="AN121" s="327">
        <v>1120</v>
      </c>
      <c r="AO121" s="327">
        <v>1400</v>
      </c>
      <c r="AP121" s="327">
        <v>-0.002</v>
      </c>
      <c r="AQ121" s="327">
        <v>-0.004</v>
      </c>
      <c r="AR121" s="327">
        <v>1400</v>
      </c>
      <c r="AS121" s="327">
        <v>-0.012</v>
      </c>
      <c r="AT121" s="327">
        <v>-0.001</v>
      </c>
    </row>
    <row r="122" spans="24:46" ht="12.75">
      <c r="X122" s="313"/>
      <c r="Y122" s="314"/>
      <c r="Z122" s="336"/>
      <c r="AA122" s="337"/>
      <c r="AB122" s="317"/>
      <c r="AC122" s="318"/>
      <c r="AL122" s="325">
        <v>38563</v>
      </c>
      <c r="AM122" s="326">
        <v>0.26013888888888886</v>
      </c>
      <c r="AN122" s="327">
        <v>1130</v>
      </c>
      <c r="AO122" s="327">
        <v>1400</v>
      </c>
      <c r="AP122" s="327">
        <v>-0.001</v>
      </c>
      <c r="AQ122" s="327">
        <v>-0.004</v>
      </c>
      <c r="AR122" s="327">
        <v>1400</v>
      </c>
      <c r="AS122" s="327">
        <v>0.001</v>
      </c>
      <c r="AT122" s="327">
        <v>-0.04</v>
      </c>
    </row>
    <row r="123" spans="24:46" ht="12.75">
      <c r="X123" s="313"/>
      <c r="Y123" s="314"/>
      <c r="Z123" s="336"/>
      <c r="AA123" s="337"/>
      <c r="AB123" s="317"/>
      <c r="AC123" s="318"/>
      <c r="AL123" s="325">
        <v>38563</v>
      </c>
      <c r="AM123" s="326">
        <v>0.26708333333333334</v>
      </c>
      <c r="AN123" s="327">
        <v>1140</v>
      </c>
      <c r="AO123" s="327">
        <v>1400</v>
      </c>
      <c r="AP123" s="327">
        <v>0</v>
      </c>
      <c r="AQ123" s="327">
        <v>-0.004</v>
      </c>
      <c r="AR123" s="327">
        <v>1400</v>
      </c>
      <c r="AS123" s="327">
        <v>0.007</v>
      </c>
      <c r="AT123" s="327">
        <v>0.011</v>
      </c>
    </row>
    <row r="124" spans="24:46" ht="12.75">
      <c r="X124" s="313"/>
      <c r="Y124" s="314"/>
      <c r="Z124" s="336"/>
      <c r="AA124" s="337"/>
      <c r="AB124" s="317"/>
      <c r="AC124" s="318"/>
      <c r="AL124" s="325">
        <v>38563</v>
      </c>
      <c r="AM124" s="326">
        <v>0.27403935185185185</v>
      </c>
      <c r="AN124" s="327">
        <v>1150</v>
      </c>
      <c r="AO124" s="327">
        <v>1400</v>
      </c>
      <c r="AP124" s="327">
        <v>-0.001</v>
      </c>
      <c r="AQ124" s="327">
        <v>-0.002</v>
      </c>
      <c r="AR124" s="327">
        <v>1400</v>
      </c>
      <c r="AS124" s="327">
        <v>0.017</v>
      </c>
      <c r="AT124" s="327">
        <v>0</v>
      </c>
    </row>
    <row r="125" spans="24:46" ht="12.75">
      <c r="X125" s="313"/>
      <c r="Y125" s="314"/>
      <c r="Z125" s="336"/>
      <c r="AA125" s="337"/>
      <c r="AB125" s="317"/>
      <c r="AC125" s="318"/>
      <c r="AL125" s="325">
        <v>38563</v>
      </c>
      <c r="AM125" s="326">
        <v>0.2809837962962963</v>
      </c>
      <c r="AN125" s="327">
        <v>1160</v>
      </c>
      <c r="AO125" s="327">
        <v>1400</v>
      </c>
      <c r="AP125" s="327">
        <v>0.001</v>
      </c>
      <c r="AQ125" s="327">
        <v>-0.002</v>
      </c>
      <c r="AR125" s="327">
        <v>1400</v>
      </c>
      <c r="AS125" s="327">
        <v>0.012</v>
      </c>
      <c r="AT125" s="327">
        <v>0.005</v>
      </c>
    </row>
    <row r="126" spans="24:46" ht="12.75">
      <c r="X126" s="313"/>
      <c r="Y126" s="314"/>
      <c r="Z126" s="336"/>
      <c r="AA126" s="337"/>
      <c r="AB126" s="317"/>
      <c r="AC126" s="318"/>
      <c r="AL126" s="325">
        <v>38563</v>
      </c>
      <c r="AM126" s="326">
        <v>0.28792824074074075</v>
      </c>
      <c r="AN126" s="327">
        <v>1170</v>
      </c>
      <c r="AO126" s="327">
        <v>1400</v>
      </c>
      <c r="AP126" s="327">
        <v>-0.001</v>
      </c>
      <c r="AQ126" s="327">
        <v>-0.001</v>
      </c>
      <c r="AR126" s="327">
        <v>1400</v>
      </c>
      <c r="AS126" s="327">
        <v>-0.009</v>
      </c>
      <c r="AT126" s="327">
        <v>0.027</v>
      </c>
    </row>
    <row r="127" spans="24:46" ht="12.75">
      <c r="X127" s="313"/>
      <c r="Y127" s="314"/>
      <c r="Z127" s="336"/>
      <c r="AA127" s="337"/>
      <c r="AB127" s="317"/>
      <c r="AC127" s="318"/>
      <c r="AL127" s="325">
        <v>38563</v>
      </c>
      <c r="AM127" s="326">
        <v>0.29487268518518517</v>
      </c>
      <c r="AN127" s="327">
        <v>1180</v>
      </c>
      <c r="AO127" s="327">
        <v>1400</v>
      </c>
      <c r="AP127" s="327">
        <v>-0.001</v>
      </c>
      <c r="AQ127" s="327">
        <v>0.001</v>
      </c>
      <c r="AR127" s="327">
        <v>1400</v>
      </c>
      <c r="AS127" s="327">
        <v>0.001</v>
      </c>
      <c r="AT127" s="327">
        <v>-0.023</v>
      </c>
    </row>
    <row r="128" spans="24:46" ht="12.75">
      <c r="X128" s="313"/>
      <c r="Y128" s="314"/>
      <c r="Z128" s="336"/>
      <c r="AA128" s="337"/>
      <c r="AB128" s="317"/>
      <c r="AC128" s="318"/>
      <c r="AL128" s="325">
        <v>38563</v>
      </c>
      <c r="AM128" s="326">
        <v>0.30181712962962964</v>
      </c>
      <c r="AN128" s="327">
        <v>1190</v>
      </c>
      <c r="AO128" s="327">
        <v>1400</v>
      </c>
      <c r="AP128" s="327">
        <v>0</v>
      </c>
      <c r="AQ128" s="327">
        <v>-0.003</v>
      </c>
      <c r="AR128" s="327">
        <v>1400</v>
      </c>
      <c r="AS128" s="327">
        <v>-0.016</v>
      </c>
      <c r="AT128" s="327">
        <v>0.012</v>
      </c>
    </row>
    <row r="129" spans="24:46" ht="12.75">
      <c r="X129" s="313"/>
      <c r="Y129" s="314"/>
      <c r="Z129" s="336"/>
      <c r="AA129" s="337"/>
      <c r="AB129" s="317"/>
      <c r="AC129" s="318"/>
      <c r="AL129" s="325">
        <v>38563</v>
      </c>
      <c r="AM129" s="326">
        <v>0.30876157407407406</v>
      </c>
      <c r="AN129" s="327">
        <v>1200</v>
      </c>
      <c r="AO129" s="327">
        <v>1400</v>
      </c>
      <c r="AP129" s="327">
        <v>0</v>
      </c>
      <c r="AQ129" s="327">
        <v>-0.001</v>
      </c>
      <c r="AR129" s="327">
        <v>1400</v>
      </c>
      <c r="AS129" s="327">
        <v>-0.025</v>
      </c>
      <c r="AT129" s="327">
        <v>0.023</v>
      </c>
    </row>
    <row r="130" spans="24:46" ht="12.75">
      <c r="X130" s="313"/>
      <c r="Y130" s="314"/>
      <c r="Z130" s="336"/>
      <c r="AA130" s="337"/>
      <c r="AB130" s="317"/>
      <c r="AC130" s="318"/>
      <c r="AL130" s="325">
        <v>38563</v>
      </c>
      <c r="AM130" s="326">
        <v>0.31570601851851854</v>
      </c>
      <c r="AN130" s="327">
        <v>1210</v>
      </c>
      <c r="AO130" s="327">
        <v>1400</v>
      </c>
      <c r="AP130" s="327">
        <v>-0.003</v>
      </c>
      <c r="AQ130" s="327">
        <v>0.001</v>
      </c>
      <c r="AR130" s="327">
        <v>1400</v>
      </c>
      <c r="AS130" s="327">
        <v>-0.002</v>
      </c>
      <c r="AT130" s="327">
        <v>-0.008</v>
      </c>
    </row>
    <row r="131" spans="24:46" ht="12.75">
      <c r="X131" s="313"/>
      <c r="Y131" s="314"/>
      <c r="Z131" s="336"/>
      <c r="AA131" s="337"/>
      <c r="AB131" s="317"/>
      <c r="AC131" s="318"/>
      <c r="AL131" s="325">
        <v>38563</v>
      </c>
      <c r="AM131" s="326">
        <v>0.32265046296296296</v>
      </c>
      <c r="AN131" s="327">
        <v>1220</v>
      </c>
      <c r="AO131" s="327">
        <v>1400</v>
      </c>
      <c r="AP131" s="327">
        <v>-0.001</v>
      </c>
      <c r="AQ131" s="327">
        <v>-0.002</v>
      </c>
      <c r="AR131" s="327">
        <v>1400</v>
      </c>
      <c r="AS131" s="327">
        <v>0.003</v>
      </c>
      <c r="AT131" s="327">
        <v>-0.03</v>
      </c>
    </row>
    <row r="132" spans="24:46" ht="12.75">
      <c r="X132" s="313"/>
      <c r="Y132" s="314"/>
      <c r="Z132" s="336"/>
      <c r="AA132" s="337"/>
      <c r="AB132" s="317"/>
      <c r="AC132" s="318"/>
      <c r="AL132" s="325">
        <v>38563</v>
      </c>
      <c r="AM132" s="326">
        <v>0.32959490740740743</v>
      </c>
      <c r="AN132" s="327">
        <v>1230</v>
      </c>
      <c r="AO132" s="327">
        <v>1400</v>
      </c>
      <c r="AP132" s="327">
        <v>0</v>
      </c>
      <c r="AQ132" s="327">
        <v>-0.003</v>
      </c>
      <c r="AR132" s="327">
        <v>1400</v>
      </c>
      <c r="AS132" s="327">
        <v>0.001</v>
      </c>
      <c r="AT132" s="327">
        <v>-0.008</v>
      </c>
    </row>
    <row r="133" spans="24:46" ht="12.75">
      <c r="X133" s="313"/>
      <c r="Y133" s="314"/>
      <c r="Z133" s="336"/>
      <c r="AA133" s="337"/>
      <c r="AB133" s="317"/>
      <c r="AC133" s="318"/>
      <c r="AL133" s="325">
        <v>38563</v>
      </c>
      <c r="AM133" s="326">
        <v>0.33653935185185185</v>
      </c>
      <c r="AN133" s="327">
        <v>1240</v>
      </c>
      <c r="AO133" s="327">
        <v>1400</v>
      </c>
      <c r="AP133" s="327">
        <v>0</v>
      </c>
      <c r="AQ133" s="327">
        <v>0.002</v>
      </c>
      <c r="AR133" s="327">
        <v>1400</v>
      </c>
      <c r="AS133" s="327">
        <v>0.003</v>
      </c>
      <c r="AT133" s="327">
        <v>0.005</v>
      </c>
    </row>
    <row r="134" spans="24:46" ht="12.75">
      <c r="X134" s="313"/>
      <c r="Y134" s="314"/>
      <c r="Z134" s="336"/>
      <c r="AA134" s="337"/>
      <c r="AB134" s="317"/>
      <c r="AC134" s="318"/>
      <c r="AL134" s="325">
        <v>38563</v>
      </c>
      <c r="AM134" s="326">
        <v>0.3434837962962963</v>
      </c>
      <c r="AN134" s="327">
        <v>1250</v>
      </c>
      <c r="AO134" s="327">
        <v>1400</v>
      </c>
      <c r="AP134" s="327">
        <v>0</v>
      </c>
      <c r="AQ134" s="327">
        <v>0</v>
      </c>
      <c r="AR134" s="327">
        <v>1400</v>
      </c>
      <c r="AS134" s="327">
        <v>-0.003</v>
      </c>
      <c r="AT134" s="327">
        <v>0</v>
      </c>
    </row>
    <row r="135" spans="24:46" ht="12.75">
      <c r="X135" s="313"/>
      <c r="Y135" s="314"/>
      <c r="Z135" s="336"/>
      <c r="AA135" s="337"/>
      <c r="AB135" s="317"/>
      <c r="AC135" s="318"/>
      <c r="AL135" s="325">
        <v>38563</v>
      </c>
      <c r="AM135" s="326">
        <v>0.3504282407407407</v>
      </c>
      <c r="AN135" s="327">
        <v>1260</v>
      </c>
      <c r="AO135" s="327">
        <v>1400</v>
      </c>
      <c r="AP135" s="327">
        <v>0</v>
      </c>
      <c r="AQ135" s="327">
        <v>-0.001</v>
      </c>
      <c r="AR135" s="327">
        <v>1400</v>
      </c>
      <c r="AS135" s="327">
        <v>-0.013</v>
      </c>
      <c r="AT135" s="327">
        <v>-0.007</v>
      </c>
    </row>
    <row r="136" spans="24:46" ht="12.75">
      <c r="X136" s="313"/>
      <c r="Y136" s="314"/>
      <c r="Z136" s="336"/>
      <c r="AA136" s="337"/>
      <c r="AB136" s="317"/>
      <c r="AC136" s="318"/>
      <c r="AL136" s="325">
        <v>38563</v>
      </c>
      <c r="AM136" s="326">
        <v>0.3573726851851852</v>
      </c>
      <c r="AN136" s="327">
        <v>1270</v>
      </c>
      <c r="AO136" s="327">
        <v>1400</v>
      </c>
      <c r="AP136" s="327">
        <v>-0.001</v>
      </c>
      <c r="AQ136" s="327">
        <v>-0.001</v>
      </c>
      <c r="AR136" s="327">
        <v>1400</v>
      </c>
      <c r="AS136" s="327">
        <v>-0.02</v>
      </c>
      <c r="AT136" s="327">
        <v>-0.004</v>
      </c>
    </row>
    <row r="137" spans="24:46" ht="12.75">
      <c r="X137" s="313"/>
      <c r="Y137" s="314"/>
      <c r="Z137" s="336"/>
      <c r="AA137" s="337"/>
      <c r="AB137" s="317"/>
      <c r="AC137" s="318"/>
      <c r="AL137" s="325">
        <v>38563</v>
      </c>
      <c r="AM137" s="326">
        <v>0.36431712962962964</v>
      </c>
      <c r="AN137" s="327">
        <v>1280</v>
      </c>
      <c r="AO137" s="327">
        <v>1400</v>
      </c>
      <c r="AP137" s="327">
        <v>-0.003</v>
      </c>
      <c r="AQ137" s="327">
        <v>0</v>
      </c>
      <c r="AR137" s="327">
        <v>1400</v>
      </c>
      <c r="AS137" s="327">
        <v>0.009</v>
      </c>
      <c r="AT137" s="327">
        <v>-0.018</v>
      </c>
    </row>
    <row r="138" spans="24:46" ht="12.75">
      <c r="X138" s="313"/>
      <c r="Y138" s="314"/>
      <c r="Z138" s="336"/>
      <c r="AA138" s="337"/>
      <c r="AB138" s="317"/>
      <c r="AC138" s="318"/>
      <c r="AL138" s="325">
        <v>38563</v>
      </c>
      <c r="AM138" s="326">
        <v>0.37126157407407406</v>
      </c>
      <c r="AN138" s="327">
        <v>1290</v>
      </c>
      <c r="AO138" s="327">
        <v>1400</v>
      </c>
      <c r="AP138" s="327">
        <v>-0.001</v>
      </c>
      <c r="AQ138" s="327">
        <v>-0.004</v>
      </c>
      <c r="AR138" s="327">
        <v>1400</v>
      </c>
      <c r="AS138" s="327">
        <v>0.018</v>
      </c>
      <c r="AT138" s="327">
        <v>-0.016</v>
      </c>
    </row>
    <row r="139" spans="24:46" ht="12.75">
      <c r="X139" s="313"/>
      <c r="Y139" s="314"/>
      <c r="Z139" s="336"/>
      <c r="AA139" s="337"/>
      <c r="AB139" s="317"/>
      <c r="AC139" s="318"/>
      <c r="AL139" s="325">
        <v>38563</v>
      </c>
      <c r="AM139" s="326">
        <v>0.37820601851851854</v>
      </c>
      <c r="AN139" s="327">
        <v>1300</v>
      </c>
      <c r="AO139" s="327">
        <v>1400</v>
      </c>
      <c r="AP139" s="327">
        <v>-0.001</v>
      </c>
      <c r="AQ139" s="327">
        <v>-0.003</v>
      </c>
      <c r="AR139" s="327">
        <v>1400</v>
      </c>
      <c r="AS139" s="327">
        <v>-0.006</v>
      </c>
      <c r="AT139" s="327">
        <v>-0.019</v>
      </c>
    </row>
    <row r="140" spans="24:46" ht="12.75">
      <c r="X140" s="313"/>
      <c r="Y140" s="314"/>
      <c r="Z140" s="336"/>
      <c r="AA140" s="337"/>
      <c r="AB140" s="317"/>
      <c r="AC140" s="318"/>
      <c r="AL140" s="325">
        <v>38563</v>
      </c>
      <c r="AM140" s="326">
        <v>0.38515046296296296</v>
      </c>
      <c r="AN140" s="327">
        <v>1310</v>
      </c>
      <c r="AO140" s="327">
        <v>1400</v>
      </c>
      <c r="AP140" s="327">
        <v>0</v>
      </c>
      <c r="AQ140" s="327">
        <v>-0.001</v>
      </c>
      <c r="AR140" s="327">
        <v>1400</v>
      </c>
      <c r="AS140" s="327">
        <v>-0.002</v>
      </c>
      <c r="AT140" s="327">
        <v>-0.015</v>
      </c>
    </row>
    <row r="141" spans="24:46" ht="12.75">
      <c r="X141" s="313"/>
      <c r="Y141" s="314"/>
      <c r="Z141" s="336"/>
      <c r="AA141" s="337"/>
      <c r="AB141" s="317"/>
      <c r="AC141" s="318"/>
      <c r="AL141" s="325">
        <v>38563</v>
      </c>
      <c r="AM141" s="326">
        <v>0.3920949074074074</v>
      </c>
      <c r="AN141" s="327">
        <v>1320</v>
      </c>
      <c r="AO141" s="327">
        <v>1400</v>
      </c>
      <c r="AP141" s="327">
        <v>0</v>
      </c>
      <c r="AQ141" s="327">
        <v>-0.004</v>
      </c>
      <c r="AR141" s="327">
        <v>1400</v>
      </c>
      <c r="AS141" s="327">
        <v>0.041</v>
      </c>
      <c r="AT141" s="327">
        <v>-0.018</v>
      </c>
    </row>
    <row r="142" spans="24:46" ht="12.75">
      <c r="X142" s="313"/>
      <c r="Y142" s="314"/>
      <c r="Z142" s="336"/>
      <c r="AA142" s="337"/>
      <c r="AB142" s="317"/>
      <c r="AC142" s="318"/>
      <c r="AL142" s="325">
        <v>38563</v>
      </c>
      <c r="AM142" s="326">
        <v>0.39903935185185185</v>
      </c>
      <c r="AN142" s="327">
        <v>1330</v>
      </c>
      <c r="AO142" s="327">
        <v>1400</v>
      </c>
      <c r="AP142" s="327">
        <v>-0.003</v>
      </c>
      <c r="AQ142" s="327">
        <v>-0.002</v>
      </c>
      <c r="AR142" s="327">
        <v>1400</v>
      </c>
      <c r="AS142" s="327">
        <v>-0.019</v>
      </c>
      <c r="AT142" s="327">
        <v>0.02</v>
      </c>
    </row>
    <row r="143" spans="24:46" ht="12.75">
      <c r="X143" s="313"/>
      <c r="Y143" s="314"/>
      <c r="Z143" s="336"/>
      <c r="AA143" s="337"/>
      <c r="AB143" s="317"/>
      <c r="AC143" s="318"/>
      <c r="AL143" s="325">
        <v>38563</v>
      </c>
      <c r="AM143" s="326">
        <v>0.4059837962962963</v>
      </c>
      <c r="AN143" s="327">
        <v>1340</v>
      </c>
      <c r="AO143" s="327">
        <v>1400</v>
      </c>
      <c r="AP143" s="327">
        <v>0</v>
      </c>
      <c r="AQ143" s="327">
        <v>-0.005</v>
      </c>
      <c r="AR143" s="327">
        <v>1400</v>
      </c>
      <c r="AS143" s="327">
        <v>-0.021</v>
      </c>
      <c r="AT143" s="327">
        <v>-0.007</v>
      </c>
    </row>
    <row r="144" spans="24:46" ht="12.75">
      <c r="X144" s="313"/>
      <c r="Y144" s="314"/>
      <c r="Z144" s="336"/>
      <c r="AA144" s="337"/>
      <c r="AB144" s="317"/>
      <c r="AC144" s="318"/>
      <c r="AL144" s="325">
        <v>38563</v>
      </c>
      <c r="AM144" s="326">
        <v>0.41293981481481484</v>
      </c>
      <c r="AN144" s="327">
        <v>1350</v>
      </c>
      <c r="AO144" s="327">
        <v>1400</v>
      </c>
      <c r="AP144" s="327">
        <v>-0.001</v>
      </c>
      <c r="AQ144" s="327">
        <v>-0.002</v>
      </c>
      <c r="AR144" s="327">
        <v>1400</v>
      </c>
      <c r="AS144" s="327">
        <v>-0.023</v>
      </c>
      <c r="AT144" s="327">
        <v>-0.002</v>
      </c>
    </row>
    <row r="145" spans="24:46" ht="12.75">
      <c r="X145" s="313"/>
      <c r="Y145" s="314"/>
      <c r="Z145" s="336"/>
      <c r="AA145" s="337"/>
      <c r="AB145" s="317"/>
      <c r="AC145" s="318"/>
      <c r="AL145" s="325">
        <v>38563</v>
      </c>
      <c r="AM145" s="326">
        <v>0.41988425925925926</v>
      </c>
      <c r="AN145" s="327">
        <v>1360</v>
      </c>
      <c r="AO145" s="327">
        <v>1400</v>
      </c>
      <c r="AP145" s="327">
        <v>-0.001</v>
      </c>
      <c r="AQ145" s="327">
        <v>-0.002</v>
      </c>
      <c r="AR145" s="327">
        <v>1400</v>
      </c>
      <c r="AS145" s="327">
        <v>-0.019</v>
      </c>
      <c r="AT145" s="327">
        <v>-0.022</v>
      </c>
    </row>
    <row r="146" spans="24:46" ht="12.75">
      <c r="X146" s="313"/>
      <c r="Y146" s="314"/>
      <c r="Z146" s="336"/>
      <c r="AA146" s="337"/>
      <c r="AB146" s="317"/>
      <c r="AC146" s="318"/>
      <c r="AL146" s="325">
        <v>38563</v>
      </c>
      <c r="AM146" s="326">
        <v>0.42682870370370374</v>
      </c>
      <c r="AN146" s="327">
        <v>1370</v>
      </c>
      <c r="AO146" s="327">
        <v>1400</v>
      </c>
      <c r="AP146" s="327">
        <v>-0.001</v>
      </c>
      <c r="AQ146" s="327">
        <v>-0.002</v>
      </c>
      <c r="AR146" s="327">
        <v>1400</v>
      </c>
      <c r="AS146" s="327">
        <v>0.018</v>
      </c>
      <c r="AT146" s="327">
        <v>0.012</v>
      </c>
    </row>
    <row r="147" spans="24:46" ht="12.75">
      <c r="X147" s="313"/>
      <c r="Y147" s="314"/>
      <c r="Z147" s="336"/>
      <c r="AA147" s="337"/>
      <c r="AB147" s="317"/>
      <c r="AC147" s="318"/>
      <c r="AL147" s="325">
        <v>38563</v>
      </c>
      <c r="AM147" s="326">
        <v>0.43377314814814816</v>
      </c>
      <c r="AN147" s="327">
        <v>1380</v>
      </c>
      <c r="AO147" s="327">
        <v>1400</v>
      </c>
      <c r="AP147" s="327">
        <v>0.001</v>
      </c>
      <c r="AQ147" s="327">
        <v>0</v>
      </c>
      <c r="AR147" s="327">
        <v>1400</v>
      </c>
      <c r="AS147" s="327">
        <v>-0.005</v>
      </c>
      <c r="AT147" s="327">
        <v>-0.023</v>
      </c>
    </row>
    <row r="148" spans="24:46" ht="12.75">
      <c r="X148" s="313"/>
      <c r="Y148" s="314"/>
      <c r="Z148" s="336"/>
      <c r="AA148" s="337"/>
      <c r="AB148" s="317"/>
      <c r="AC148" s="318"/>
      <c r="AL148" s="325">
        <v>38563</v>
      </c>
      <c r="AM148" s="326">
        <v>0.4407175925925926</v>
      </c>
      <c r="AN148" s="327">
        <v>1390</v>
      </c>
      <c r="AO148" s="327">
        <v>1400</v>
      </c>
      <c r="AP148" s="327">
        <v>-0.001</v>
      </c>
      <c r="AQ148" s="327">
        <v>-0.001</v>
      </c>
      <c r="AR148" s="327">
        <v>1400</v>
      </c>
      <c r="AS148" s="327">
        <v>0.016</v>
      </c>
      <c r="AT148" s="327">
        <v>-0.024</v>
      </c>
    </row>
    <row r="149" spans="24:46" ht="12.75">
      <c r="X149" s="313"/>
      <c r="Y149" s="314"/>
      <c r="Z149" s="336"/>
      <c r="AA149" s="337"/>
      <c r="AB149" s="317"/>
      <c r="AC149" s="318"/>
      <c r="AL149" s="325">
        <v>38563</v>
      </c>
      <c r="AM149" s="326">
        <v>0.44766203703703705</v>
      </c>
      <c r="AN149" s="327">
        <v>1400</v>
      </c>
      <c r="AO149" s="327">
        <v>1400</v>
      </c>
      <c r="AP149" s="327">
        <v>-0.002</v>
      </c>
      <c r="AQ149" s="327">
        <v>0.001</v>
      </c>
      <c r="AR149" s="327">
        <v>1400</v>
      </c>
      <c r="AS149" s="327">
        <v>0.002</v>
      </c>
      <c r="AT149" s="327">
        <v>-0.01</v>
      </c>
    </row>
    <row r="150" spans="24:46" ht="12.75">
      <c r="X150" s="313"/>
      <c r="Y150" s="314"/>
      <c r="Z150" s="336"/>
      <c r="AA150" s="337"/>
      <c r="AB150" s="317"/>
      <c r="AC150" s="318"/>
      <c r="AL150" s="325">
        <v>38563</v>
      </c>
      <c r="AM150" s="326">
        <v>0.4546064814814815</v>
      </c>
      <c r="AN150" s="327">
        <v>1410</v>
      </c>
      <c r="AO150" s="327">
        <v>1400</v>
      </c>
      <c r="AP150" s="327">
        <v>-0.003</v>
      </c>
      <c r="AQ150" s="327">
        <v>-0.001</v>
      </c>
      <c r="AR150" s="327">
        <v>1400</v>
      </c>
      <c r="AS150" s="327">
        <v>0.002</v>
      </c>
      <c r="AT150" s="327">
        <v>0.007</v>
      </c>
    </row>
    <row r="151" spans="24:46" ht="12.75">
      <c r="X151" s="313"/>
      <c r="Y151" s="314"/>
      <c r="Z151" s="336"/>
      <c r="AA151" s="337"/>
      <c r="AB151" s="317"/>
      <c r="AC151" s="318"/>
      <c r="AL151" s="325">
        <v>38563</v>
      </c>
      <c r="AM151" s="326">
        <v>0.4615509259259259</v>
      </c>
      <c r="AN151" s="327">
        <v>1420</v>
      </c>
      <c r="AO151" s="327">
        <v>1400</v>
      </c>
      <c r="AP151" s="327">
        <v>0</v>
      </c>
      <c r="AQ151" s="327">
        <v>-0.001</v>
      </c>
      <c r="AR151" s="327">
        <v>1400</v>
      </c>
      <c r="AS151" s="327">
        <v>0.009</v>
      </c>
      <c r="AT151" s="327">
        <v>-0.022</v>
      </c>
    </row>
    <row r="152" spans="24:46" ht="12.75">
      <c r="X152" s="313"/>
      <c r="Y152" s="314"/>
      <c r="Z152" s="336"/>
      <c r="AA152" s="337"/>
      <c r="AB152" s="317"/>
      <c r="AC152" s="318"/>
      <c r="AL152" s="325">
        <v>38563</v>
      </c>
      <c r="AM152" s="326">
        <v>0.4684953703703704</v>
      </c>
      <c r="AN152" s="327">
        <v>1430</v>
      </c>
      <c r="AO152" s="327">
        <v>1400</v>
      </c>
      <c r="AP152" s="327">
        <v>-0.002</v>
      </c>
      <c r="AQ152" s="327">
        <v>-0.002</v>
      </c>
      <c r="AR152" s="327">
        <v>1400</v>
      </c>
      <c r="AS152" s="327">
        <v>-0.013</v>
      </c>
      <c r="AT152" s="327">
        <v>-0.016</v>
      </c>
    </row>
    <row r="153" spans="24:46" ht="12.75">
      <c r="X153" s="313"/>
      <c r="Y153" s="314"/>
      <c r="Z153" s="336"/>
      <c r="AA153" s="337"/>
      <c r="AB153" s="317"/>
      <c r="AC153" s="318"/>
      <c r="AL153" s="325">
        <v>38563</v>
      </c>
      <c r="AM153" s="326">
        <v>0.47543981481481484</v>
      </c>
      <c r="AN153" s="327">
        <v>1440</v>
      </c>
      <c r="AO153" s="327">
        <v>1400</v>
      </c>
      <c r="AP153" s="327">
        <v>-0.002</v>
      </c>
      <c r="AQ153" s="327">
        <v>-0.001</v>
      </c>
      <c r="AR153" s="327">
        <v>1400</v>
      </c>
      <c r="AS153" s="327">
        <v>-0.011</v>
      </c>
      <c r="AT153" s="327">
        <v>0.009</v>
      </c>
    </row>
    <row r="154" spans="24:46" ht="12.75">
      <c r="X154" s="313"/>
      <c r="Y154" s="314"/>
      <c r="Z154" s="336"/>
      <c r="AA154" s="337"/>
      <c r="AB154" s="317"/>
      <c r="AC154" s="318"/>
      <c r="AL154" s="325">
        <v>38563</v>
      </c>
      <c r="AM154" s="326">
        <v>0.48238425925925926</v>
      </c>
      <c r="AN154" s="327">
        <v>1450</v>
      </c>
      <c r="AO154" s="327">
        <v>1400</v>
      </c>
      <c r="AP154" s="327">
        <v>-0.004</v>
      </c>
      <c r="AQ154" s="327">
        <v>0.001</v>
      </c>
      <c r="AR154" s="327">
        <v>1400</v>
      </c>
      <c r="AS154" s="327">
        <v>0.005</v>
      </c>
      <c r="AT154" s="327">
        <v>0.004</v>
      </c>
    </row>
    <row r="155" spans="24:46" ht="12.75">
      <c r="X155" s="313"/>
      <c r="Y155" s="314"/>
      <c r="Z155" s="336"/>
      <c r="AA155" s="337"/>
      <c r="AB155" s="317"/>
      <c r="AC155" s="318"/>
      <c r="AL155" s="325">
        <v>38563</v>
      </c>
      <c r="AM155" s="326">
        <v>0.48932870370370374</v>
      </c>
      <c r="AN155" s="327">
        <v>1460</v>
      </c>
      <c r="AO155" s="327">
        <v>1400</v>
      </c>
      <c r="AP155" s="327">
        <v>-0.001</v>
      </c>
      <c r="AQ155" s="327">
        <v>-0.002</v>
      </c>
      <c r="AR155" s="327">
        <v>1400</v>
      </c>
      <c r="AS155" s="327">
        <v>-0.014</v>
      </c>
      <c r="AT155" s="327">
        <v>-0.001</v>
      </c>
    </row>
    <row r="156" spans="24:46" ht="12.75">
      <c r="X156" s="313"/>
      <c r="Y156" s="314"/>
      <c r="Z156" s="336"/>
      <c r="AA156" s="337"/>
      <c r="AB156" s="317"/>
      <c r="AC156" s="318"/>
      <c r="AL156" s="325">
        <v>38563</v>
      </c>
      <c r="AM156" s="326">
        <v>0.49627314814814816</v>
      </c>
      <c r="AN156" s="327">
        <v>1470</v>
      </c>
      <c r="AO156" s="327">
        <v>1400</v>
      </c>
      <c r="AP156" s="327">
        <v>0</v>
      </c>
      <c r="AQ156" s="327">
        <v>-0.001</v>
      </c>
      <c r="AR156" s="327">
        <v>1400</v>
      </c>
      <c r="AS156" s="327">
        <v>-0.004</v>
      </c>
      <c r="AT156" s="327">
        <v>0.014</v>
      </c>
    </row>
    <row r="157" spans="24:46" ht="12.75">
      <c r="X157" s="313"/>
      <c r="Y157" s="314"/>
      <c r="Z157" s="336"/>
      <c r="AA157" s="337"/>
      <c r="AB157" s="317"/>
      <c r="AC157" s="318"/>
      <c r="AL157" s="325">
        <v>38563</v>
      </c>
      <c r="AM157" s="326">
        <v>0.5032175925925926</v>
      </c>
      <c r="AN157" s="327">
        <v>1480</v>
      </c>
      <c r="AO157" s="327">
        <v>1400</v>
      </c>
      <c r="AP157" s="327">
        <v>0</v>
      </c>
      <c r="AQ157" s="327">
        <v>0</v>
      </c>
      <c r="AR157" s="327">
        <v>1400</v>
      </c>
      <c r="AS157" s="327">
        <v>0.011</v>
      </c>
      <c r="AT157" s="327">
        <v>0.008</v>
      </c>
    </row>
    <row r="158" spans="24:46" ht="12.75">
      <c r="X158" s="313"/>
      <c r="Y158" s="314"/>
      <c r="Z158" s="336"/>
      <c r="AA158" s="337"/>
      <c r="AB158" s="317"/>
      <c r="AC158" s="318"/>
      <c r="AL158" s="327">
        <v>38563</v>
      </c>
      <c r="AM158" s="327">
        <v>0.5101620370370371</v>
      </c>
      <c r="AN158" s="327">
        <v>1490</v>
      </c>
      <c r="AO158" s="327">
        <v>1400</v>
      </c>
      <c r="AP158" s="327">
        <v>-0.001</v>
      </c>
      <c r="AQ158" s="327">
        <v>-0.002</v>
      </c>
      <c r="AR158" s="327">
        <v>1400</v>
      </c>
      <c r="AS158" s="327">
        <v>-0.008</v>
      </c>
      <c r="AT158" s="327">
        <v>-0.013</v>
      </c>
    </row>
    <row r="159" spans="24:46" ht="12.75">
      <c r="X159" s="313"/>
      <c r="Y159" s="314"/>
      <c r="Z159" s="336"/>
      <c r="AA159" s="337"/>
      <c r="AB159" s="317"/>
      <c r="AC159" s="318"/>
      <c r="AL159" s="327">
        <v>38563</v>
      </c>
      <c r="AM159" s="327">
        <v>0.5171064814814815</v>
      </c>
      <c r="AN159" s="327">
        <v>1500</v>
      </c>
      <c r="AO159" s="327">
        <v>1400</v>
      </c>
      <c r="AP159" s="327">
        <v>-0.001</v>
      </c>
      <c r="AQ159" s="327">
        <v>0.001</v>
      </c>
      <c r="AR159" s="327">
        <v>1400</v>
      </c>
      <c r="AS159" s="327">
        <v>-0.003</v>
      </c>
      <c r="AT159" s="327">
        <v>0.009</v>
      </c>
    </row>
    <row r="160" spans="24:46" ht="12.75">
      <c r="X160" s="313"/>
      <c r="Y160" s="314"/>
      <c r="Z160" s="336"/>
      <c r="AA160" s="337"/>
      <c r="AB160" s="317"/>
      <c r="AC160" s="318"/>
      <c r="AL160" s="327">
        <v>38563</v>
      </c>
      <c r="AM160" s="327">
        <v>0.524050925925926</v>
      </c>
      <c r="AN160" s="327">
        <v>1510</v>
      </c>
      <c r="AO160" s="327">
        <v>1400</v>
      </c>
      <c r="AP160" s="327">
        <v>-0.003</v>
      </c>
      <c r="AQ160" s="327">
        <v>-0.001</v>
      </c>
      <c r="AR160" s="327">
        <v>1400</v>
      </c>
      <c r="AS160" s="327">
        <v>0.006</v>
      </c>
      <c r="AT160" s="327">
        <v>-0.017</v>
      </c>
    </row>
    <row r="161" spans="24:46" ht="12.75">
      <c r="X161" s="313"/>
      <c r="Y161" s="314"/>
      <c r="Z161" s="336"/>
      <c r="AA161" s="337"/>
      <c r="AB161" s="317"/>
      <c r="AC161" s="318"/>
      <c r="AL161" s="327">
        <v>38563</v>
      </c>
      <c r="AM161" s="327">
        <v>0.5309953703703704</v>
      </c>
      <c r="AN161" s="327">
        <v>1520</v>
      </c>
      <c r="AO161" s="327">
        <v>1400</v>
      </c>
      <c r="AP161" s="327">
        <v>0.001</v>
      </c>
      <c r="AQ161" s="327">
        <v>0.001</v>
      </c>
      <c r="AR161" s="327">
        <v>1400</v>
      </c>
      <c r="AS161" s="327">
        <v>0.003</v>
      </c>
      <c r="AT161" s="327">
        <v>-0.006</v>
      </c>
    </row>
    <row r="162" spans="24:46" ht="12.75">
      <c r="X162" s="313"/>
      <c r="Y162" s="314"/>
      <c r="Z162" s="336"/>
      <c r="AA162" s="337"/>
      <c r="AB162" s="317"/>
      <c r="AC162" s="318"/>
      <c r="AL162" s="327">
        <v>38563</v>
      </c>
      <c r="AM162" s="327">
        <v>0.5379398148148148</v>
      </c>
      <c r="AN162" s="327">
        <v>1530</v>
      </c>
      <c r="AO162" s="327">
        <v>1400</v>
      </c>
      <c r="AP162" s="327">
        <v>-0.002</v>
      </c>
      <c r="AQ162" s="327">
        <v>0.001</v>
      </c>
      <c r="AR162" s="327">
        <v>1400</v>
      </c>
      <c r="AS162" s="327">
        <v>0</v>
      </c>
      <c r="AT162" s="327">
        <v>-0.015</v>
      </c>
    </row>
    <row r="163" spans="24:46" ht="12.75">
      <c r="X163" s="313"/>
      <c r="Y163" s="314"/>
      <c r="Z163" s="336"/>
      <c r="AA163" s="337"/>
      <c r="AB163" s="317"/>
      <c r="AC163" s="318"/>
      <c r="AL163" s="327">
        <v>38563</v>
      </c>
      <c r="AM163" s="327">
        <v>0.5448842592592592</v>
      </c>
      <c r="AN163" s="327">
        <v>1540</v>
      </c>
      <c r="AO163" s="327">
        <v>1400</v>
      </c>
      <c r="AP163" s="327">
        <v>0</v>
      </c>
      <c r="AQ163" s="327">
        <v>-0.002</v>
      </c>
      <c r="AR163" s="327">
        <v>1400</v>
      </c>
      <c r="AS163" s="327">
        <v>0</v>
      </c>
      <c r="AT163" s="327">
        <v>-0.003</v>
      </c>
    </row>
    <row r="164" spans="24:46" ht="12.75">
      <c r="X164" s="313"/>
      <c r="Y164" s="314"/>
      <c r="Z164" s="336"/>
      <c r="AA164" s="337"/>
      <c r="AB164" s="317"/>
      <c r="AC164" s="318"/>
      <c r="AL164" s="327">
        <v>38563</v>
      </c>
      <c r="AM164" s="327">
        <v>0.5518402777777778</v>
      </c>
      <c r="AN164" s="327">
        <v>1550</v>
      </c>
      <c r="AO164" s="327">
        <v>1400</v>
      </c>
      <c r="AP164" s="327">
        <v>-0.001</v>
      </c>
      <c r="AQ164" s="327">
        <v>-0.003</v>
      </c>
      <c r="AR164" s="327">
        <v>1400</v>
      </c>
      <c r="AS164" s="327">
        <v>-0.012</v>
      </c>
      <c r="AT164" s="327">
        <v>-0.003</v>
      </c>
    </row>
    <row r="165" spans="24:46" ht="12.75">
      <c r="X165" s="313"/>
      <c r="Y165" s="314"/>
      <c r="Z165" s="336"/>
      <c r="AA165" s="337"/>
      <c r="AB165" s="317"/>
      <c r="AC165" s="318"/>
      <c r="AL165" s="327">
        <v>38563</v>
      </c>
      <c r="AM165" s="327">
        <v>0.5587847222222222</v>
      </c>
      <c r="AN165" s="327">
        <v>1560</v>
      </c>
      <c r="AO165" s="327">
        <v>1400</v>
      </c>
      <c r="AP165" s="327">
        <v>0</v>
      </c>
      <c r="AQ165" s="327">
        <v>-0.001</v>
      </c>
      <c r="AR165" s="327">
        <v>1400</v>
      </c>
      <c r="AS165" s="327">
        <v>-0.016</v>
      </c>
      <c r="AT165" s="327">
        <v>0.006</v>
      </c>
    </row>
    <row r="166" spans="24:46" ht="12.75">
      <c r="X166" s="313"/>
      <c r="Y166" s="314"/>
      <c r="Z166" s="336"/>
      <c r="AA166" s="337"/>
      <c r="AB166" s="317"/>
      <c r="AC166" s="318"/>
      <c r="AL166" s="327">
        <v>38563</v>
      </c>
      <c r="AM166" s="327">
        <v>0.5657291666666667</v>
      </c>
      <c r="AN166" s="327">
        <v>1570</v>
      </c>
      <c r="AO166" s="327">
        <v>1400</v>
      </c>
      <c r="AP166" s="327">
        <v>-0.004</v>
      </c>
      <c r="AQ166" s="327">
        <v>-0.003</v>
      </c>
      <c r="AR166" s="327">
        <v>1400</v>
      </c>
      <c r="AS166" s="327">
        <v>0.01</v>
      </c>
      <c r="AT166" s="327">
        <v>-0.007</v>
      </c>
    </row>
    <row r="167" spans="24:46" ht="12.75">
      <c r="X167" s="313"/>
      <c r="Y167" s="314"/>
      <c r="Z167" s="336"/>
      <c r="AA167" s="337"/>
      <c r="AB167" s="317"/>
      <c r="AC167" s="318"/>
      <c r="AL167" s="327">
        <v>38563</v>
      </c>
      <c r="AM167" s="327">
        <v>0.5726736111111111</v>
      </c>
      <c r="AN167" s="327">
        <v>1580</v>
      </c>
      <c r="AO167" s="327">
        <v>1400</v>
      </c>
      <c r="AP167" s="327">
        <v>-0.001</v>
      </c>
      <c r="AQ167" s="327">
        <v>-0.003</v>
      </c>
      <c r="AR167" s="327">
        <v>1400</v>
      </c>
      <c r="AS167" s="327">
        <v>-0.004</v>
      </c>
      <c r="AT167" s="327">
        <v>-0.002</v>
      </c>
    </row>
    <row r="168" spans="24:46" ht="12.75">
      <c r="X168" s="313"/>
      <c r="Y168" s="314"/>
      <c r="Z168" s="336"/>
      <c r="AA168" s="337"/>
      <c r="AB168" s="317"/>
      <c r="AC168" s="318"/>
      <c r="AL168" s="327">
        <v>38563</v>
      </c>
      <c r="AM168" s="327">
        <v>0.5796180555555556</v>
      </c>
      <c r="AN168" s="327">
        <v>1590</v>
      </c>
      <c r="AO168" s="327">
        <v>1400</v>
      </c>
      <c r="AP168" s="327">
        <v>-0.002</v>
      </c>
      <c r="AQ168" s="327">
        <v>-0.002</v>
      </c>
      <c r="AR168" s="327">
        <v>1400</v>
      </c>
      <c r="AS168" s="327">
        <v>-0.013</v>
      </c>
      <c r="AT168" s="327">
        <v>-0.002</v>
      </c>
    </row>
    <row r="169" spans="24:46" ht="12.75">
      <c r="X169" s="313"/>
      <c r="Y169" s="314"/>
      <c r="Z169" s="336"/>
      <c r="AA169" s="337"/>
      <c r="AB169" s="317"/>
      <c r="AC169" s="318"/>
      <c r="AL169" s="327">
        <v>38563</v>
      </c>
      <c r="AM169" s="327">
        <v>0.5865625</v>
      </c>
      <c r="AN169" s="327">
        <v>1600</v>
      </c>
      <c r="AO169" s="327">
        <v>1400</v>
      </c>
      <c r="AP169" s="327">
        <v>-0.002</v>
      </c>
      <c r="AQ169" s="327">
        <v>-0.002</v>
      </c>
      <c r="AR169" s="327">
        <v>1400</v>
      </c>
      <c r="AS169" s="327">
        <v>0.003</v>
      </c>
      <c r="AT169" s="327">
        <v>0.014</v>
      </c>
    </row>
    <row r="170" spans="24:46" ht="12.75">
      <c r="X170" s="313"/>
      <c r="Y170" s="314"/>
      <c r="Z170" s="336"/>
      <c r="AA170" s="337"/>
      <c r="AB170" s="317"/>
      <c r="AC170" s="318"/>
      <c r="AL170" s="327">
        <v>38563</v>
      </c>
      <c r="AM170" s="327">
        <v>0.5935069444444444</v>
      </c>
      <c r="AN170" s="327">
        <v>1610</v>
      </c>
      <c r="AO170" s="327">
        <v>1400</v>
      </c>
      <c r="AP170" s="327">
        <v>0</v>
      </c>
      <c r="AQ170" s="327">
        <v>0</v>
      </c>
      <c r="AR170" s="327">
        <v>1400</v>
      </c>
      <c r="AS170" s="327">
        <v>0.006</v>
      </c>
      <c r="AT170" s="327">
        <v>-0.004</v>
      </c>
    </row>
    <row r="171" spans="24:46" ht="12.75">
      <c r="X171" s="313"/>
      <c r="Y171" s="314"/>
      <c r="Z171" s="336"/>
      <c r="AA171" s="337"/>
      <c r="AB171" s="317"/>
      <c r="AC171" s="318"/>
      <c r="AL171" s="327">
        <v>38563</v>
      </c>
      <c r="AM171" s="327">
        <v>0.6004513888888888</v>
      </c>
      <c r="AN171" s="327">
        <v>1620</v>
      </c>
      <c r="AO171" s="327">
        <v>1400</v>
      </c>
      <c r="AP171" s="327">
        <v>0</v>
      </c>
      <c r="AQ171" s="327">
        <v>-0.001</v>
      </c>
      <c r="AR171" s="327">
        <v>1400</v>
      </c>
      <c r="AS171" s="327">
        <v>-0.015</v>
      </c>
      <c r="AT171" s="327">
        <v>-0.013</v>
      </c>
    </row>
    <row r="172" spans="24:46" ht="12.75">
      <c r="X172" s="313"/>
      <c r="Y172" s="314"/>
      <c r="Z172" s="336"/>
      <c r="AA172" s="337"/>
      <c r="AB172" s="317"/>
      <c r="AC172" s="318"/>
      <c r="AL172" s="327">
        <v>38563</v>
      </c>
      <c r="AM172" s="327">
        <v>0.6073958333333334</v>
      </c>
      <c r="AN172" s="327">
        <v>1630</v>
      </c>
      <c r="AO172" s="327">
        <v>1400</v>
      </c>
      <c r="AP172" s="327">
        <v>0.002</v>
      </c>
      <c r="AQ172" s="327">
        <v>-0.001</v>
      </c>
      <c r="AR172" s="327">
        <v>1400</v>
      </c>
      <c r="AS172" s="327">
        <v>0.016</v>
      </c>
      <c r="AT172" s="327">
        <v>0.005</v>
      </c>
    </row>
    <row r="173" spans="24:46" ht="12.75">
      <c r="X173" s="313"/>
      <c r="Y173" s="314"/>
      <c r="Z173" s="336"/>
      <c r="AA173" s="337"/>
      <c r="AB173" s="317"/>
      <c r="AC173" s="318"/>
      <c r="AL173" s="327">
        <v>38563</v>
      </c>
      <c r="AM173" s="327">
        <v>0.6143402777777778</v>
      </c>
      <c r="AN173" s="327">
        <v>1640</v>
      </c>
      <c r="AO173" s="327">
        <v>1400</v>
      </c>
      <c r="AP173" s="327">
        <v>0</v>
      </c>
      <c r="AQ173" s="327">
        <v>-0.003</v>
      </c>
      <c r="AR173" s="327">
        <v>1400</v>
      </c>
      <c r="AS173" s="327">
        <v>0.002</v>
      </c>
      <c r="AT173" s="327">
        <v>-0.01</v>
      </c>
    </row>
    <row r="174" spans="24:46" ht="12.75">
      <c r="X174" s="313"/>
      <c r="Y174" s="314"/>
      <c r="Z174" s="336"/>
      <c r="AA174" s="337"/>
      <c r="AB174" s="317"/>
      <c r="AC174" s="318"/>
      <c r="AL174" s="327">
        <v>38563</v>
      </c>
      <c r="AM174" s="327">
        <v>0.6212847222222222</v>
      </c>
      <c r="AN174" s="327">
        <v>1650</v>
      </c>
      <c r="AO174" s="327">
        <v>1400</v>
      </c>
      <c r="AP174" s="327">
        <v>0</v>
      </c>
      <c r="AQ174" s="327">
        <v>-0.001</v>
      </c>
      <c r="AR174" s="327">
        <v>1400</v>
      </c>
      <c r="AS174" s="327">
        <v>0</v>
      </c>
      <c r="AT174" s="327">
        <v>-0.015</v>
      </c>
    </row>
    <row r="175" spans="24:46" ht="12.75">
      <c r="X175" s="313"/>
      <c r="Y175" s="314"/>
      <c r="Z175" s="336"/>
      <c r="AA175" s="337"/>
      <c r="AB175" s="317"/>
      <c r="AC175" s="318"/>
      <c r="AL175" s="327">
        <v>38563</v>
      </c>
      <c r="AM175" s="327">
        <v>0.6282291666666667</v>
      </c>
      <c r="AN175" s="327">
        <v>1660</v>
      </c>
      <c r="AO175" s="327">
        <v>1400</v>
      </c>
      <c r="AP175" s="327">
        <v>-0.004</v>
      </c>
      <c r="AQ175" s="327">
        <v>0.001</v>
      </c>
      <c r="AR175" s="327">
        <v>1400</v>
      </c>
      <c r="AS175" s="327">
        <v>0.005</v>
      </c>
      <c r="AT175" s="327">
        <v>-0.001</v>
      </c>
    </row>
    <row r="176" spans="24:46" ht="12.75">
      <c r="X176" s="313"/>
      <c r="Y176" s="314"/>
      <c r="Z176" s="336"/>
      <c r="AA176" s="337"/>
      <c r="AB176" s="317"/>
      <c r="AC176" s="318"/>
      <c r="AL176" s="327">
        <v>38563</v>
      </c>
      <c r="AM176" s="327">
        <v>0.6351736111111111</v>
      </c>
      <c r="AN176" s="327">
        <v>1670</v>
      </c>
      <c r="AO176" s="327">
        <v>1400</v>
      </c>
      <c r="AP176" s="327">
        <v>0</v>
      </c>
      <c r="AQ176" s="327">
        <v>-0.001</v>
      </c>
      <c r="AR176" s="327">
        <v>1400</v>
      </c>
      <c r="AS176" s="327">
        <v>-0.012</v>
      </c>
      <c r="AT176" s="327">
        <v>0.035</v>
      </c>
    </row>
    <row r="177" spans="24:46" ht="12.75">
      <c r="X177" s="313"/>
      <c r="Y177" s="314"/>
      <c r="Z177" s="336"/>
      <c r="AA177" s="337"/>
      <c r="AB177" s="317"/>
      <c r="AC177" s="318"/>
      <c r="AL177" s="327">
        <v>38563</v>
      </c>
      <c r="AM177" s="327">
        <v>0.6421180555555556</v>
      </c>
      <c r="AN177" s="327">
        <v>1680</v>
      </c>
      <c r="AO177" s="327">
        <v>1400</v>
      </c>
      <c r="AP177" s="327">
        <v>-0.003</v>
      </c>
      <c r="AQ177" s="327">
        <v>-0.002</v>
      </c>
      <c r="AR177" s="327">
        <v>1400</v>
      </c>
      <c r="AS177" s="327">
        <v>0.008</v>
      </c>
      <c r="AT177" s="327">
        <v>-0.04</v>
      </c>
    </row>
    <row r="178" spans="24:46" ht="12.75">
      <c r="X178" s="313"/>
      <c r="Y178" s="314"/>
      <c r="Z178" s="336"/>
      <c r="AA178" s="337"/>
      <c r="AB178" s="317"/>
      <c r="AC178" s="318"/>
      <c r="AL178" s="327">
        <v>38563</v>
      </c>
      <c r="AM178" s="327">
        <v>0.6490625</v>
      </c>
      <c r="AN178" s="327">
        <v>1690</v>
      </c>
      <c r="AO178" s="327">
        <v>1400</v>
      </c>
      <c r="AP178" s="327">
        <v>-0.003</v>
      </c>
      <c r="AQ178" s="327">
        <v>-0.001</v>
      </c>
      <c r="AR178" s="327">
        <v>1400</v>
      </c>
      <c r="AS178" s="327">
        <v>0.007</v>
      </c>
      <c r="AT178" s="327">
        <v>-0.005</v>
      </c>
    </row>
    <row r="179" spans="24:46" ht="12.75">
      <c r="X179" s="313"/>
      <c r="Y179" s="314"/>
      <c r="Z179" s="336"/>
      <c r="AA179" s="337"/>
      <c r="AB179" s="317"/>
      <c r="AC179" s="318"/>
      <c r="AL179" s="327">
        <v>38563</v>
      </c>
      <c r="AM179" s="327">
        <v>0.6560069444444444</v>
      </c>
      <c r="AN179" s="327">
        <v>1700</v>
      </c>
      <c r="AO179" s="327">
        <v>1400</v>
      </c>
      <c r="AP179" s="327">
        <v>-0.001</v>
      </c>
      <c r="AQ179" s="327">
        <v>-0.003</v>
      </c>
      <c r="AR179" s="327">
        <v>1400</v>
      </c>
      <c r="AS179" s="327">
        <v>-0.002</v>
      </c>
      <c r="AT179" s="327">
        <v>-0.003</v>
      </c>
    </row>
    <row r="180" spans="24:46" ht="12.75">
      <c r="X180" s="313"/>
      <c r="Y180" s="314"/>
      <c r="Z180" s="336"/>
      <c r="AA180" s="337"/>
      <c r="AB180" s="317"/>
      <c r="AC180" s="318"/>
      <c r="AL180" s="327">
        <v>38563</v>
      </c>
      <c r="AM180" s="327">
        <v>0.6629513888888888</v>
      </c>
      <c r="AN180" s="327">
        <v>1710</v>
      </c>
      <c r="AO180" s="327">
        <v>1400</v>
      </c>
      <c r="AP180" s="327">
        <v>-0.001</v>
      </c>
      <c r="AQ180" s="327">
        <v>0</v>
      </c>
      <c r="AR180" s="327">
        <v>1400</v>
      </c>
      <c r="AS180" s="327">
        <v>0.005</v>
      </c>
      <c r="AT180" s="327">
        <v>-0.01</v>
      </c>
    </row>
    <row r="181" spans="24:46" ht="12.75">
      <c r="X181" s="313"/>
      <c r="Y181" s="314"/>
      <c r="Z181" s="336"/>
      <c r="AA181" s="337"/>
      <c r="AB181" s="317"/>
      <c r="AC181" s="318"/>
      <c r="AL181" s="327">
        <v>38563</v>
      </c>
      <c r="AM181" s="327">
        <v>0.6699074074074075</v>
      </c>
      <c r="AN181" s="327">
        <v>1720</v>
      </c>
      <c r="AO181" s="327">
        <v>1400</v>
      </c>
      <c r="AP181" s="327">
        <v>0</v>
      </c>
      <c r="AQ181" s="327">
        <v>-0.001</v>
      </c>
      <c r="AR181" s="327">
        <v>1400</v>
      </c>
      <c r="AS181" s="327">
        <v>0.006</v>
      </c>
      <c r="AT181" s="327">
        <v>0.011</v>
      </c>
    </row>
    <row r="182" spans="24:46" ht="12.75">
      <c r="X182" s="313"/>
      <c r="Y182" s="314"/>
      <c r="Z182" s="336"/>
      <c r="AA182" s="337"/>
      <c r="AB182" s="317"/>
      <c r="AC182" s="318"/>
      <c r="AL182" s="327">
        <v>38563</v>
      </c>
      <c r="AM182" s="327">
        <v>0.6768518518518518</v>
      </c>
      <c r="AN182" s="327">
        <v>1730</v>
      </c>
      <c r="AO182" s="327">
        <v>1400</v>
      </c>
      <c r="AP182" s="327">
        <v>-0.001</v>
      </c>
      <c r="AQ182" s="327">
        <v>0</v>
      </c>
      <c r="AR182" s="327">
        <v>1400</v>
      </c>
      <c r="AS182" s="327">
        <v>0.012</v>
      </c>
      <c r="AT182" s="327">
        <v>-0.009</v>
      </c>
    </row>
    <row r="183" spans="24:46" ht="12.75">
      <c r="X183" s="313"/>
      <c r="Y183" s="314"/>
      <c r="Z183" s="336"/>
      <c r="AA183" s="337"/>
      <c r="AB183" s="317"/>
      <c r="AC183" s="318"/>
      <c r="AL183" s="327">
        <v>38563</v>
      </c>
      <c r="AM183" s="327">
        <v>0.6837962962962963</v>
      </c>
      <c r="AN183" s="327">
        <v>1740</v>
      </c>
      <c r="AO183" s="327">
        <v>1400</v>
      </c>
      <c r="AP183" s="327">
        <v>0.001</v>
      </c>
      <c r="AQ183" s="327">
        <v>-0.002</v>
      </c>
      <c r="AR183" s="327">
        <v>1400</v>
      </c>
      <c r="AS183" s="327">
        <v>-0.003</v>
      </c>
      <c r="AT183" s="327">
        <v>0</v>
      </c>
    </row>
    <row r="184" spans="24:46" ht="12.75">
      <c r="X184" s="313"/>
      <c r="Y184" s="314"/>
      <c r="Z184" s="336"/>
      <c r="AA184" s="337"/>
      <c r="AB184" s="317"/>
      <c r="AC184" s="318"/>
      <c r="AL184" s="327">
        <v>38563</v>
      </c>
      <c r="AM184" s="327">
        <v>0.6907407407407408</v>
      </c>
      <c r="AN184" s="327">
        <v>1750</v>
      </c>
      <c r="AO184" s="327">
        <v>1400</v>
      </c>
      <c r="AP184" s="327">
        <v>-0.002</v>
      </c>
      <c r="AQ184" s="327">
        <v>-0.002</v>
      </c>
      <c r="AR184" s="327">
        <v>1400</v>
      </c>
      <c r="AS184" s="327">
        <v>0.017</v>
      </c>
      <c r="AT184" s="327">
        <v>-0.005</v>
      </c>
    </row>
    <row r="185" spans="24:46" ht="12.75">
      <c r="X185" s="313"/>
      <c r="Y185" s="314"/>
      <c r="Z185" s="336"/>
      <c r="AA185" s="337"/>
      <c r="AB185" s="317"/>
      <c r="AC185" s="318"/>
      <c r="AL185" s="327">
        <v>38563</v>
      </c>
      <c r="AM185" s="327">
        <v>0.6976851851851852</v>
      </c>
      <c r="AN185" s="327">
        <v>1760</v>
      </c>
      <c r="AO185" s="327">
        <v>1400</v>
      </c>
      <c r="AP185" s="327">
        <v>-0.002</v>
      </c>
      <c r="AQ185" s="327">
        <v>0</v>
      </c>
      <c r="AR185" s="327">
        <v>1400</v>
      </c>
      <c r="AS185" s="327">
        <v>0.01</v>
      </c>
      <c r="AT185" s="327">
        <v>-0.003</v>
      </c>
    </row>
    <row r="186" spans="24:46" ht="12.75">
      <c r="X186" s="313"/>
      <c r="Y186" s="314"/>
      <c r="Z186" s="336"/>
      <c r="AA186" s="337"/>
      <c r="AB186" s="317"/>
      <c r="AC186" s="318"/>
      <c r="AL186" s="327">
        <v>38563</v>
      </c>
      <c r="AM186" s="327">
        <v>0.7046296296296296</v>
      </c>
      <c r="AN186" s="327">
        <v>1770</v>
      </c>
      <c r="AO186" s="327">
        <v>1400</v>
      </c>
      <c r="AP186" s="327">
        <v>-0.003</v>
      </c>
      <c r="AQ186" s="327">
        <v>0</v>
      </c>
      <c r="AR186" s="327">
        <v>1400</v>
      </c>
      <c r="AS186" s="327">
        <v>-0.01</v>
      </c>
      <c r="AT186" s="327">
        <v>0.002</v>
      </c>
    </row>
    <row r="187" spans="24:46" ht="12.75">
      <c r="X187" s="313"/>
      <c r="Y187" s="314"/>
      <c r="Z187" s="336"/>
      <c r="AA187" s="337"/>
      <c r="AB187" s="317"/>
      <c r="AC187" s="318"/>
      <c r="AL187" s="327">
        <v>38563</v>
      </c>
      <c r="AM187" s="327">
        <v>0.7115740740740741</v>
      </c>
      <c r="AN187" s="327">
        <v>1780</v>
      </c>
      <c r="AO187" s="327">
        <v>1400</v>
      </c>
      <c r="AP187" s="327">
        <v>-0.002</v>
      </c>
      <c r="AQ187" s="327">
        <v>0.001</v>
      </c>
      <c r="AR187" s="327">
        <v>1400</v>
      </c>
      <c r="AS187" s="327">
        <v>0</v>
      </c>
      <c r="AT187" s="327">
        <v>-0.016</v>
      </c>
    </row>
    <row r="188" spans="24:46" ht="12.75">
      <c r="X188" s="313"/>
      <c r="Y188" s="314"/>
      <c r="Z188" s="336"/>
      <c r="AA188" s="337"/>
      <c r="AB188" s="317"/>
      <c r="AC188" s="318"/>
      <c r="AL188" s="327">
        <v>38563</v>
      </c>
      <c r="AM188" s="327">
        <v>0.7185185185185184</v>
      </c>
      <c r="AN188" s="327">
        <v>1790</v>
      </c>
      <c r="AO188" s="327">
        <v>1400</v>
      </c>
      <c r="AP188" s="327">
        <v>-0.002</v>
      </c>
      <c r="AQ188" s="327">
        <v>-0.003</v>
      </c>
      <c r="AR188" s="327">
        <v>1400</v>
      </c>
      <c r="AS188" s="327">
        <v>-0.011</v>
      </c>
      <c r="AT188" s="327">
        <v>-0.012</v>
      </c>
    </row>
    <row r="189" spans="24:46" ht="12.75">
      <c r="X189" s="313"/>
      <c r="Y189" s="314"/>
      <c r="Z189" s="336"/>
      <c r="AA189" s="337"/>
      <c r="AB189" s="317"/>
      <c r="AC189" s="318"/>
      <c r="AL189" s="327">
        <v>38563</v>
      </c>
      <c r="AM189" s="327">
        <v>0.725462962962963</v>
      </c>
      <c r="AN189" s="327">
        <v>1800</v>
      </c>
      <c r="AO189" s="327">
        <v>1400</v>
      </c>
      <c r="AP189" s="327">
        <v>-0.001</v>
      </c>
      <c r="AQ189" s="327">
        <v>-0.002</v>
      </c>
      <c r="AR189" s="327">
        <v>1400</v>
      </c>
      <c r="AS189" s="327">
        <v>-0.012</v>
      </c>
      <c r="AT189" s="327">
        <v>0.011</v>
      </c>
    </row>
    <row r="190" spans="24:46" ht="12.75">
      <c r="X190" s="313"/>
      <c r="Y190" s="314"/>
      <c r="Z190" s="336"/>
      <c r="AA190" s="337"/>
      <c r="AB190" s="317"/>
      <c r="AC190" s="318"/>
      <c r="AL190" s="327">
        <v>38563</v>
      </c>
      <c r="AM190" s="327">
        <v>0.7324074074074075</v>
      </c>
      <c r="AN190" s="327">
        <v>1810</v>
      </c>
      <c r="AO190" s="327">
        <v>1400</v>
      </c>
      <c r="AP190" s="327">
        <v>-0.002</v>
      </c>
      <c r="AQ190" s="327">
        <v>0</v>
      </c>
      <c r="AR190" s="327">
        <v>1400</v>
      </c>
      <c r="AS190" s="327">
        <v>-0.011</v>
      </c>
      <c r="AT190" s="327">
        <v>-0.016</v>
      </c>
    </row>
    <row r="191" spans="24:46" ht="12.75">
      <c r="X191" s="313"/>
      <c r="Y191" s="314"/>
      <c r="Z191" s="336"/>
      <c r="AA191" s="337"/>
      <c r="AB191" s="317"/>
      <c r="AC191" s="318"/>
      <c r="AL191" s="327">
        <v>38563</v>
      </c>
      <c r="AM191" s="327">
        <v>0.7393518518518518</v>
      </c>
      <c r="AN191" s="327">
        <v>1820</v>
      </c>
      <c r="AO191" s="327">
        <v>1400</v>
      </c>
      <c r="AP191" s="327">
        <v>-0.002</v>
      </c>
      <c r="AQ191" s="327">
        <v>-0.002</v>
      </c>
      <c r="AR191" s="327">
        <v>1400</v>
      </c>
      <c r="AS191" s="327">
        <v>0.002</v>
      </c>
      <c r="AT191" s="327">
        <v>-0.014</v>
      </c>
    </row>
    <row r="192" spans="24:46" ht="12.75">
      <c r="X192" s="313"/>
      <c r="Y192" s="314"/>
      <c r="Z192" s="336"/>
      <c r="AA192" s="337"/>
      <c r="AB192" s="317"/>
      <c r="AC192" s="318"/>
      <c r="AL192" s="327">
        <v>38563</v>
      </c>
      <c r="AM192" s="327">
        <v>0.7462962962962963</v>
      </c>
      <c r="AN192" s="327">
        <v>1830</v>
      </c>
      <c r="AO192" s="327">
        <v>1400</v>
      </c>
      <c r="AP192" s="327">
        <v>-0.002</v>
      </c>
      <c r="AQ192" s="327">
        <v>-0.001</v>
      </c>
      <c r="AR192" s="327">
        <v>1400</v>
      </c>
      <c r="AS192" s="327">
        <v>-0.003</v>
      </c>
      <c r="AT192" s="327">
        <v>-0.002</v>
      </c>
    </row>
    <row r="193" spans="24:46" ht="12.75">
      <c r="X193" s="313"/>
      <c r="Y193" s="314"/>
      <c r="Z193" s="336"/>
      <c r="AA193" s="337"/>
      <c r="AB193" s="317"/>
      <c r="AC193" s="318"/>
      <c r="AL193" s="327">
        <v>38563</v>
      </c>
      <c r="AM193" s="327">
        <v>0.7532407407407408</v>
      </c>
      <c r="AN193" s="327">
        <v>1840</v>
      </c>
      <c r="AO193" s="327">
        <v>1400</v>
      </c>
      <c r="AP193" s="327">
        <v>-0.001</v>
      </c>
      <c r="AQ193" s="327">
        <v>-0.001</v>
      </c>
      <c r="AR193" s="327">
        <v>1400</v>
      </c>
      <c r="AS193" s="327">
        <v>-0.013</v>
      </c>
      <c r="AT193" s="327">
        <v>0.009</v>
      </c>
    </row>
    <row r="194" spans="24:46" ht="12.75">
      <c r="X194" s="313"/>
      <c r="Y194" s="314"/>
      <c r="Z194" s="336"/>
      <c r="AA194" s="337"/>
      <c r="AB194" s="317"/>
      <c r="AC194" s="318"/>
      <c r="AL194" s="327">
        <v>38563</v>
      </c>
      <c r="AM194" s="327">
        <v>0.7601851851851852</v>
      </c>
      <c r="AN194" s="327">
        <v>1850</v>
      </c>
      <c r="AO194" s="327">
        <v>1400</v>
      </c>
      <c r="AP194" s="327">
        <v>0</v>
      </c>
      <c r="AQ194" s="327">
        <v>-0.003</v>
      </c>
      <c r="AR194" s="327">
        <v>1400</v>
      </c>
      <c r="AS194" s="327">
        <v>0.003</v>
      </c>
      <c r="AT194" s="327">
        <v>-0.009</v>
      </c>
    </row>
    <row r="195" spans="24:46" ht="12.75">
      <c r="X195" s="313"/>
      <c r="Y195" s="314"/>
      <c r="Z195" s="336"/>
      <c r="AA195" s="337"/>
      <c r="AB195" s="317"/>
      <c r="AC195" s="318"/>
      <c r="AL195" s="327">
        <v>38563</v>
      </c>
      <c r="AM195" s="327">
        <v>0.7671296296296296</v>
      </c>
      <c r="AN195" s="327">
        <v>1860</v>
      </c>
      <c r="AO195" s="327">
        <v>1400</v>
      </c>
      <c r="AP195" s="327">
        <v>-0.001</v>
      </c>
      <c r="AQ195" s="327">
        <v>-0.003</v>
      </c>
      <c r="AR195" s="327">
        <v>1400</v>
      </c>
      <c r="AS195" s="327">
        <v>-0.002</v>
      </c>
      <c r="AT195" s="327">
        <v>0.008</v>
      </c>
    </row>
    <row r="196" spans="24:46" ht="12.75">
      <c r="X196" s="313"/>
      <c r="Y196" s="314"/>
      <c r="Z196" s="336"/>
      <c r="AA196" s="337"/>
      <c r="AB196" s="317"/>
      <c r="AC196" s="318"/>
      <c r="AL196" s="327">
        <v>38563</v>
      </c>
      <c r="AM196" s="327">
        <v>0.7740740740740741</v>
      </c>
      <c r="AN196" s="327">
        <v>1870</v>
      </c>
      <c r="AO196" s="327">
        <v>1400</v>
      </c>
      <c r="AP196" s="327">
        <v>-0.001</v>
      </c>
      <c r="AQ196" s="327">
        <v>-0.001</v>
      </c>
      <c r="AR196" s="327">
        <v>1400</v>
      </c>
      <c r="AS196" s="327">
        <v>-0.008</v>
      </c>
      <c r="AT196" s="327">
        <v>0.028</v>
      </c>
    </row>
    <row r="197" spans="24:46" ht="12.75">
      <c r="X197" s="313"/>
      <c r="Y197" s="314"/>
      <c r="Z197" s="336"/>
      <c r="AA197" s="337"/>
      <c r="AB197" s="317"/>
      <c r="AC197" s="318"/>
      <c r="AL197" s="327">
        <v>38563</v>
      </c>
      <c r="AM197" s="327">
        <v>0.7810185185185184</v>
      </c>
      <c r="AN197" s="327">
        <v>1880</v>
      </c>
      <c r="AO197" s="327">
        <v>1400</v>
      </c>
      <c r="AP197" s="327">
        <v>0</v>
      </c>
      <c r="AQ197" s="327">
        <v>-0.003</v>
      </c>
      <c r="AR197" s="327">
        <v>1400</v>
      </c>
      <c r="AS197" s="327">
        <v>-0.008</v>
      </c>
      <c r="AT197" s="327">
        <v>-0.005</v>
      </c>
    </row>
    <row r="198" spans="24:46" ht="13.5" thickBot="1">
      <c r="X198" s="338"/>
      <c r="Y198" s="339"/>
      <c r="Z198" s="340"/>
      <c r="AA198" s="341"/>
      <c r="AB198" s="342"/>
      <c r="AC198" s="343"/>
      <c r="AL198" s="327">
        <v>38563</v>
      </c>
      <c r="AM198" s="327">
        <v>0.787962962962963</v>
      </c>
      <c r="AN198" s="327">
        <v>1890</v>
      </c>
      <c r="AO198" s="327">
        <v>1400</v>
      </c>
      <c r="AP198" s="327">
        <v>-0.001</v>
      </c>
      <c r="AQ198" s="327">
        <v>-0.003</v>
      </c>
      <c r="AR198" s="327">
        <v>1400</v>
      </c>
      <c r="AS198" s="327">
        <v>0.004</v>
      </c>
      <c r="AT198" s="327">
        <v>0.002</v>
      </c>
    </row>
    <row r="199" spans="38:46" ht="13.5" thickTop="1">
      <c r="AL199" s="327">
        <v>38563</v>
      </c>
      <c r="AM199" s="327">
        <v>0.7949074074074075</v>
      </c>
      <c r="AN199" s="327">
        <v>1900</v>
      </c>
      <c r="AO199" s="327">
        <v>1400</v>
      </c>
      <c r="AP199" s="327">
        <v>0</v>
      </c>
      <c r="AQ199" s="327">
        <v>-0.001</v>
      </c>
      <c r="AR199" s="327">
        <v>1400</v>
      </c>
      <c r="AS199" s="327">
        <v>-0.003</v>
      </c>
      <c r="AT199" s="327">
        <v>-0.003</v>
      </c>
    </row>
    <row r="200" spans="38:46" ht="12.75">
      <c r="AL200" s="327">
        <v>38563</v>
      </c>
      <c r="AM200" s="327">
        <v>0.8018518518518518</v>
      </c>
      <c r="AN200" s="327">
        <v>1910</v>
      </c>
      <c r="AO200" s="327">
        <v>1400</v>
      </c>
      <c r="AP200" s="327">
        <v>-0.001</v>
      </c>
      <c r="AQ200" s="327">
        <v>-0.003</v>
      </c>
      <c r="AR200" s="327">
        <v>1400</v>
      </c>
      <c r="AS200" s="327">
        <v>0.007</v>
      </c>
      <c r="AT200" s="327">
        <v>-0.003</v>
      </c>
    </row>
    <row r="201" spans="38:46" ht="12.75">
      <c r="AL201" s="327">
        <v>38563</v>
      </c>
      <c r="AM201" s="327">
        <v>0.8087962962962963</v>
      </c>
      <c r="AN201" s="327">
        <v>1920</v>
      </c>
      <c r="AO201" s="327">
        <v>1400</v>
      </c>
      <c r="AP201" s="327">
        <v>-0.003</v>
      </c>
      <c r="AQ201" s="327">
        <v>0.002</v>
      </c>
      <c r="AR201" s="327">
        <v>1400</v>
      </c>
      <c r="AS201" s="327">
        <v>-0.004</v>
      </c>
      <c r="AT201" s="327">
        <v>-0.002</v>
      </c>
    </row>
    <row r="202" spans="38:46" ht="12.75">
      <c r="AL202" s="327">
        <v>38563</v>
      </c>
      <c r="AM202" s="327">
        <v>0.8157407407407408</v>
      </c>
      <c r="AN202" s="327">
        <v>1930</v>
      </c>
      <c r="AO202" s="327">
        <v>1400</v>
      </c>
      <c r="AP202" s="327">
        <v>0.001</v>
      </c>
      <c r="AQ202" s="327">
        <v>-0.002</v>
      </c>
      <c r="AR202" s="327">
        <v>1400</v>
      </c>
      <c r="AS202" s="327">
        <v>0.008</v>
      </c>
      <c r="AT202" s="327">
        <v>0.007</v>
      </c>
    </row>
    <row r="203" spans="38:46" ht="12.75">
      <c r="AL203" s="327">
        <v>38563</v>
      </c>
      <c r="AM203" s="327">
        <v>0.8226851851851852</v>
      </c>
      <c r="AN203" s="327">
        <v>1940</v>
      </c>
      <c r="AO203" s="327">
        <v>1400</v>
      </c>
      <c r="AP203" s="327">
        <v>0.001</v>
      </c>
      <c r="AQ203" s="327">
        <v>-0.003</v>
      </c>
      <c r="AR203" s="327">
        <v>1400</v>
      </c>
      <c r="AS203" s="327">
        <v>0</v>
      </c>
      <c r="AT203" s="327">
        <v>-0.008</v>
      </c>
    </row>
    <row r="204" spans="38:46" ht="12.75">
      <c r="AL204" s="327">
        <v>38563</v>
      </c>
      <c r="AM204" s="327">
        <v>0.8296296296296296</v>
      </c>
      <c r="AN204" s="327">
        <v>1950</v>
      </c>
      <c r="AO204" s="327">
        <v>1400</v>
      </c>
      <c r="AP204" s="327">
        <v>-0.001</v>
      </c>
      <c r="AQ204" s="327">
        <v>0.001</v>
      </c>
      <c r="AR204" s="327">
        <v>1400</v>
      </c>
      <c r="AS204" s="327">
        <v>0</v>
      </c>
      <c r="AT204" s="327">
        <v>0.026</v>
      </c>
    </row>
    <row r="205" spans="38:46" ht="12.75">
      <c r="AL205" s="327">
        <v>38563</v>
      </c>
      <c r="AM205" s="327">
        <v>0.8365856481481481</v>
      </c>
      <c r="AN205" s="327">
        <v>1960</v>
      </c>
      <c r="AO205" s="327">
        <v>1500</v>
      </c>
      <c r="AP205" s="327">
        <v>-0.003</v>
      </c>
      <c r="AQ205" s="327">
        <v>-0.003</v>
      </c>
      <c r="AR205" s="327">
        <v>1500</v>
      </c>
      <c r="AS205" s="327">
        <v>0.006</v>
      </c>
      <c r="AT205" s="327">
        <v>-0.013</v>
      </c>
    </row>
    <row r="206" spans="38:46" ht="12.75">
      <c r="AL206" s="327">
        <v>38563</v>
      </c>
      <c r="AM206" s="327">
        <v>0.8435300925925926</v>
      </c>
      <c r="AN206" s="327">
        <v>1970</v>
      </c>
      <c r="AO206" s="327">
        <v>1500</v>
      </c>
      <c r="AP206" s="327">
        <v>-0.001</v>
      </c>
      <c r="AQ206" s="327">
        <v>-0.005</v>
      </c>
      <c r="AR206" s="327">
        <v>1500</v>
      </c>
      <c r="AS206" s="327">
        <v>-0.006</v>
      </c>
      <c r="AT206" s="327">
        <v>0.018</v>
      </c>
    </row>
    <row r="207" spans="38:46" ht="12.75">
      <c r="AL207" s="327">
        <v>38563</v>
      </c>
      <c r="AM207" s="327">
        <v>0.8504745370370371</v>
      </c>
      <c r="AN207" s="327">
        <v>1980</v>
      </c>
      <c r="AO207" s="327">
        <v>1500</v>
      </c>
      <c r="AP207" s="327">
        <v>0</v>
      </c>
      <c r="AQ207" s="327">
        <v>-0.003</v>
      </c>
      <c r="AR207" s="327">
        <v>1500</v>
      </c>
      <c r="AS207" s="327">
        <v>0.012</v>
      </c>
      <c r="AT207" s="327">
        <v>-0.012</v>
      </c>
    </row>
    <row r="208" spans="38:46" ht="12.75">
      <c r="AL208" s="327">
        <v>38563</v>
      </c>
      <c r="AM208" s="327">
        <v>0.8574189814814814</v>
      </c>
      <c r="AN208" s="327">
        <v>1990</v>
      </c>
      <c r="AO208" s="327">
        <v>1500</v>
      </c>
      <c r="AP208" s="327">
        <v>0</v>
      </c>
      <c r="AQ208" s="327">
        <v>-0.003</v>
      </c>
      <c r="AR208" s="327">
        <v>1500</v>
      </c>
      <c r="AS208" s="327">
        <v>0.018</v>
      </c>
      <c r="AT208" s="327">
        <v>0.009</v>
      </c>
    </row>
    <row r="209" spans="38:46" ht="12.75">
      <c r="AL209" s="327">
        <v>38563</v>
      </c>
      <c r="AM209" s="327">
        <v>0.864363425925926</v>
      </c>
      <c r="AN209" s="327">
        <v>2000</v>
      </c>
      <c r="AO209" s="327">
        <v>1500</v>
      </c>
      <c r="AP209" s="327">
        <v>-0.001</v>
      </c>
      <c r="AQ209" s="327">
        <v>-0.003</v>
      </c>
      <c r="AR209" s="327">
        <v>1500</v>
      </c>
      <c r="AS209" s="327">
        <v>0.015</v>
      </c>
      <c r="AT209" s="327">
        <v>-0.002</v>
      </c>
    </row>
    <row r="210" spans="38:46" ht="12.75">
      <c r="AL210" s="327">
        <v>38563</v>
      </c>
      <c r="AM210" s="327">
        <v>0.8713078703703704</v>
      </c>
      <c r="AN210" s="327">
        <v>2010</v>
      </c>
      <c r="AO210" s="327">
        <v>1500</v>
      </c>
      <c r="AP210" s="327">
        <v>-0.001</v>
      </c>
      <c r="AQ210" s="327">
        <v>-0.004</v>
      </c>
      <c r="AR210" s="327">
        <v>1500</v>
      </c>
      <c r="AS210" s="327">
        <v>-0.017</v>
      </c>
      <c r="AT210" s="327">
        <v>0.007</v>
      </c>
    </row>
    <row r="211" spans="38:46" ht="12.75">
      <c r="AL211" s="327">
        <v>38563</v>
      </c>
      <c r="AM211" s="327">
        <v>0.8782523148148148</v>
      </c>
      <c r="AN211" s="327">
        <v>2020</v>
      </c>
      <c r="AO211" s="327">
        <v>1500</v>
      </c>
      <c r="AP211" s="327">
        <v>-0.001</v>
      </c>
      <c r="AQ211" s="327">
        <v>-0.003</v>
      </c>
      <c r="AR211" s="327">
        <v>1500</v>
      </c>
      <c r="AS211" s="327">
        <v>-0.01</v>
      </c>
      <c r="AT211" s="327">
        <v>-0.007</v>
      </c>
    </row>
    <row r="212" spans="38:46" ht="12.75">
      <c r="AL212" s="327">
        <v>38563</v>
      </c>
      <c r="AM212" s="327">
        <v>0.8851967592592592</v>
      </c>
      <c r="AN212" s="327">
        <v>2030</v>
      </c>
      <c r="AO212" s="327">
        <v>1500</v>
      </c>
      <c r="AP212" s="327">
        <v>0</v>
      </c>
      <c r="AQ212" s="327">
        <v>-0.003</v>
      </c>
      <c r="AR212" s="327">
        <v>1500</v>
      </c>
      <c r="AS212" s="327">
        <v>0.016</v>
      </c>
      <c r="AT212" s="327">
        <v>-0.028</v>
      </c>
    </row>
    <row r="213" spans="38:46" ht="12.75">
      <c r="AL213" s="327">
        <v>38563</v>
      </c>
      <c r="AM213" s="327">
        <v>0.8921412037037038</v>
      </c>
      <c r="AN213" s="327">
        <v>2040</v>
      </c>
      <c r="AO213" s="327">
        <v>1500</v>
      </c>
      <c r="AP213" s="327">
        <v>0</v>
      </c>
      <c r="AQ213" s="327">
        <v>-0.002</v>
      </c>
      <c r="AR213" s="327">
        <v>1500</v>
      </c>
      <c r="AS213" s="327">
        <v>0.007</v>
      </c>
      <c r="AT213" s="327">
        <v>-0.004</v>
      </c>
    </row>
    <row r="214" spans="38:46" ht="12.75">
      <c r="AL214" s="327">
        <v>38563</v>
      </c>
      <c r="AM214" s="327">
        <v>0.8990972222222222</v>
      </c>
      <c r="AN214" s="327">
        <v>2050</v>
      </c>
      <c r="AO214" s="327">
        <v>1500</v>
      </c>
      <c r="AP214" s="327">
        <v>-0.001</v>
      </c>
      <c r="AQ214" s="327">
        <v>-0.005</v>
      </c>
      <c r="AR214" s="327">
        <v>1500</v>
      </c>
      <c r="AS214" s="327">
        <v>0.007</v>
      </c>
      <c r="AT214" s="327">
        <v>-0.003</v>
      </c>
    </row>
    <row r="215" spans="38:46" ht="12.75">
      <c r="AL215" s="327">
        <v>38563</v>
      </c>
      <c r="AM215" s="327">
        <v>0.9060416666666667</v>
      </c>
      <c r="AN215" s="327">
        <v>2060</v>
      </c>
      <c r="AO215" s="327">
        <v>1500</v>
      </c>
      <c r="AP215" s="327">
        <v>-0.003</v>
      </c>
      <c r="AQ215" s="327">
        <v>-0.002</v>
      </c>
      <c r="AR215" s="327">
        <v>1500</v>
      </c>
      <c r="AS215" s="327">
        <v>-0.009</v>
      </c>
      <c r="AT215" s="327">
        <v>-0.016</v>
      </c>
    </row>
    <row r="216" spans="38:46" ht="12.75">
      <c r="AL216" s="327">
        <v>38563</v>
      </c>
      <c r="AM216" s="327">
        <v>0.912986111111111</v>
      </c>
      <c r="AN216" s="327">
        <v>2070</v>
      </c>
      <c r="AO216" s="327">
        <v>1500</v>
      </c>
      <c r="AP216" s="327">
        <v>-0.001</v>
      </c>
      <c r="AQ216" s="327">
        <v>0</v>
      </c>
      <c r="AR216" s="327">
        <v>1500</v>
      </c>
      <c r="AS216" s="327">
        <v>0.016</v>
      </c>
      <c r="AT216" s="327">
        <v>-0.002</v>
      </c>
    </row>
    <row r="217" spans="38:46" ht="12.75">
      <c r="AL217" s="327">
        <v>38563</v>
      </c>
      <c r="AM217" s="327">
        <v>0.9199305555555556</v>
      </c>
      <c r="AN217" s="327">
        <v>2080</v>
      </c>
      <c r="AO217" s="327">
        <v>1500</v>
      </c>
      <c r="AP217" s="327">
        <v>0</v>
      </c>
      <c r="AQ217" s="327">
        <v>-0.004</v>
      </c>
      <c r="AR217" s="327">
        <v>1500</v>
      </c>
      <c r="AS217" s="327">
        <v>0.002</v>
      </c>
      <c r="AT217" s="327">
        <v>-0.002</v>
      </c>
    </row>
    <row r="218" spans="38:46" ht="12.75">
      <c r="AL218" s="327">
        <v>38563</v>
      </c>
      <c r="AM218" s="327">
        <v>0.9267592592592592</v>
      </c>
      <c r="AN218" s="327">
        <v>2090</v>
      </c>
      <c r="AO218" s="327">
        <v>1500</v>
      </c>
      <c r="AP218" s="327">
        <v>0</v>
      </c>
      <c r="AQ218" s="327">
        <v>-0.005</v>
      </c>
      <c r="AR218" s="327">
        <v>1500</v>
      </c>
      <c r="AS218" s="327">
        <v>0.014</v>
      </c>
      <c r="AT218" s="327">
        <v>-0.018</v>
      </c>
    </row>
    <row r="219" spans="38:46" ht="12.75">
      <c r="AL219" s="327">
        <v>38563</v>
      </c>
      <c r="AM219" s="327">
        <v>0.9337037037037037</v>
      </c>
      <c r="AN219" s="327">
        <v>2100</v>
      </c>
      <c r="AO219" s="327">
        <v>1500</v>
      </c>
      <c r="AP219" s="327">
        <v>0.001</v>
      </c>
      <c r="AQ219" s="327">
        <v>0</v>
      </c>
      <c r="AR219" s="327">
        <v>1500</v>
      </c>
      <c r="AS219" s="327">
        <v>-0.005</v>
      </c>
      <c r="AT219" s="327">
        <v>0.014</v>
      </c>
    </row>
    <row r="220" spans="38:46" ht="12.75">
      <c r="AL220" s="327">
        <v>38563</v>
      </c>
      <c r="AM220" s="327">
        <v>0.9406481481481482</v>
      </c>
      <c r="AN220" s="327">
        <v>2110</v>
      </c>
      <c r="AO220" s="327">
        <v>1500</v>
      </c>
      <c r="AP220" s="327">
        <v>-0.002</v>
      </c>
      <c r="AQ220" s="327">
        <v>-0.002</v>
      </c>
      <c r="AR220" s="327">
        <v>1500</v>
      </c>
      <c r="AS220" s="327">
        <v>-0.009</v>
      </c>
      <c r="AT220" s="327">
        <v>-0.009</v>
      </c>
    </row>
    <row r="221" spans="38:46" ht="12.75">
      <c r="AL221" s="327">
        <v>38563</v>
      </c>
      <c r="AM221" s="327">
        <v>0.9475925925925925</v>
      </c>
      <c r="AN221" s="327">
        <v>2120</v>
      </c>
      <c r="AO221" s="327">
        <v>1500</v>
      </c>
      <c r="AP221" s="327">
        <v>-0.001</v>
      </c>
      <c r="AQ221" s="327">
        <v>-0.002</v>
      </c>
      <c r="AR221" s="327">
        <v>1500</v>
      </c>
      <c r="AS221" s="327">
        <v>-0.019</v>
      </c>
      <c r="AT221" s="327">
        <v>0.018</v>
      </c>
    </row>
    <row r="222" spans="38:46" ht="12.75">
      <c r="AL222" s="327">
        <v>38563</v>
      </c>
      <c r="AM222" s="327">
        <v>0.9545370370370371</v>
      </c>
      <c r="AN222" s="327">
        <v>2130</v>
      </c>
      <c r="AO222" s="327">
        <v>1500</v>
      </c>
      <c r="AP222" s="327">
        <v>0</v>
      </c>
      <c r="AQ222" s="327">
        <v>-0.001</v>
      </c>
      <c r="AR222" s="327">
        <v>1500</v>
      </c>
      <c r="AS222" s="327">
        <v>-0.015</v>
      </c>
      <c r="AT222" s="327">
        <v>0.006</v>
      </c>
    </row>
    <row r="223" spans="38:46" ht="12.75">
      <c r="AL223" s="327">
        <v>38563</v>
      </c>
      <c r="AM223" s="327">
        <v>0.9614814814814815</v>
      </c>
      <c r="AN223" s="327">
        <v>2140</v>
      </c>
      <c r="AO223" s="327">
        <v>1500</v>
      </c>
      <c r="AP223" s="327">
        <v>-0.002</v>
      </c>
      <c r="AQ223" s="327">
        <v>-0.002</v>
      </c>
      <c r="AR223" s="327">
        <v>1500</v>
      </c>
      <c r="AS223" s="327">
        <v>-0.01</v>
      </c>
      <c r="AT223" s="327">
        <v>-0.02</v>
      </c>
    </row>
    <row r="224" spans="38:46" ht="12.75">
      <c r="AL224" s="327">
        <v>38563</v>
      </c>
      <c r="AM224" s="327">
        <v>0.9684259259259259</v>
      </c>
      <c r="AN224" s="327">
        <v>2150</v>
      </c>
      <c r="AO224" s="327">
        <v>1500</v>
      </c>
      <c r="AP224" s="327">
        <v>0.001</v>
      </c>
      <c r="AQ224" s="327">
        <v>-0.002</v>
      </c>
      <c r="AR224" s="327">
        <v>1500</v>
      </c>
      <c r="AS224" s="327">
        <v>0</v>
      </c>
      <c r="AT224" s="327">
        <v>0.012</v>
      </c>
    </row>
    <row r="225" spans="38:46" ht="12.75">
      <c r="AL225" s="327">
        <v>38563</v>
      </c>
      <c r="AM225" s="327">
        <v>0.9753703703703703</v>
      </c>
      <c r="AN225" s="327">
        <v>2160</v>
      </c>
      <c r="AO225" s="327">
        <v>1500</v>
      </c>
      <c r="AP225" s="327">
        <v>-0.001</v>
      </c>
      <c r="AQ225" s="327">
        <v>-0.001</v>
      </c>
      <c r="AR225" s="327">
        <v>1500</v>
      </c>
      <c r="AS225" s="327">
        <v>-0.016</v>
      </c>
      <c r="AT225" s="327">
        <v>0.002</v>
      </c>
    </row>
    <row r="226" spans="38:46" ht="12.75">
      <c r="AL226" s="327">
        <v>38563</v>
      </c>
      <c r="AM226" s="327">
        <v>0.9823148148148149</v>
      </c>
      <c r="AN226" s="327">
        <v>2170</v>
      </c>
      <c r="AO226" s="327">
        <v>1500</v>
      </c>
      <c r="AP226" s="327">
        <v>-0.001</v>
      </c>
      <c r="AQ226" s="327">
        <v>-0.001</v>
      </c>
      <c r="AR226" s="327">
        <v>1500</v>
      </c>
      <c r="AS226" s="327">
        <v>-0.014</v>
      </c>
      <c r="AT226" s="327">
        <v>0.026</v>
      </c>
    </row>
    <row r="227" spans="38:46" ht="12.75">
      <c r="AL227" s="327">
        <v>38563</v>
      </c>
      <c r="AM227" s="327">
        <v>0.9892592592592592</v>
      </c>
      <c r="AN227" s="327">
        <v>2180</v>
      </c>
      <c r="AO227" s="327">
        <v>1500</v>
      </c>
      <c r="AP227" s="327">
        <v>-0.002</v>
      </c>
      <c r="AQ227" s="327">
        <v>-0.002</v>
      </c>
      <c r="AR227" s="327">
        <v>1500</v>
      </c>
      <c r="AS227" s="327">
        <v>0.027</v>
      </c>
      <c r="AT227" s="327">
        <v>-0.052</v>
      </c>
    </row>
    <row r="228" spans="38:46" ht="12.75">
      <c r="AL228" s="327">
        <v>38563</v>
      </c>
      <c r="AM228" s="327">
        <v>0.9962037037037037</v>
      </c>
      <c r="AN228" s="327">
        <v>2190</v>
      </c>
      <c r="AO228" s="327">
        <v>1500</v>
      </c>
      <c r="AP228" s="327">
        <v>-0.001</v>
      </c>
      <c r="AQ228" s="327">
        <v>-0.001</v>
      </c>
      <c r="AR228" s="327">
        <v>1500</v>
      </c>
      <c r="AS228" s="327">
        <v>-0.03</v>
      </c>
      <c r="AT228" s="327">
        <v>-0.003</v>
      </c>
    </row>
    <row r="229" spans="38:46" ht="12.75">
      <c r="AL229" s="327">
        <v>38564</v>
      </c>
      <c r="AM229" s="327">
        <v>0.003148148148148148</v>
      </c>
      <c r="AN229" s="327">
        <v>2200</v>
      </c>
      <c r="AO229" s="327">
        <v>1500</v>
      </c>
      <c r="AP229" s="327">
        <v>-0.001</v>
      </c>
      <c r="AQ229" s="327">
        <v>-0.004</v>
      </c>
      <c r="AR229" s="327">
        <v>1500</v>
      </c>
      <c r="AS229" s="327">
        <v>0.007</v>
      </c>
      <c r="AT229" s="327">
        <v>0.002</v>
      </c>
    </row>
    <row r="230" spans="38:46" ht="12.75">
      <c r="AL230" s="327">
        <v>38564</v>
      </c>
      <c r="AM230" s="327">
        <v>0.010092592592592592</v>
      </c>
      <c r="AN230" s="327">
        <v>2210</v>
      </c>
      <c r="AO230" s="327">
        <v>1500</v>
      </c>
      <c r="AP230" s="327">
        <v>0.001</v>
      </c>
      <c r="AQ230" s="327">
        <v>-0.005</v>
      </c>
      <c r="AR230" s="327">
        <v>1500</v>
      </c>
      <c r="AS230" s="327">
        <v>0.019</v>
      </c>
      <c r="AT230" s="327">
        <v>0.008</v>
      </c>
    </row>
    <row r="231" spans="38:46" ht="12.75">
      <c r="AL231" s="327">
        <v>38564</v>
      </c>
      <c r="AM231" s="327">
        <v>0.017037037037037038</v>
      </c>
      <c r="AN231" s="327">
        <v>2220</v>
      </c>
      <c r="AO231" s="327">
        <v>1500</v>
      </c>
      <c r="AP231" s="327">
        <v>-0.002</v>
      </c>
      <c r="AQ231" s="327">
        <v>-0.005</v>
      </c>
      <c r="AR231" s="327">
        <v>1500</v>
      </c>
      <c r="AS231" s="327">
        <v>0.005</v>
      </c>
      <c r="AT231" s="327">
        <v>0.026</v>
      </c>
    </row>
    <row r="232" spans="38:46" ht="12.75">
      <c r="AL232" s="327">
        <v>38564</v>
      </c>
      <c r="AM232" s="327">
        <v>0.02398148148148148</v>
      </c>
      <c r="AN232" s="327">
        <v>2230</v>
      </c>
      <c r="AO232" s="327">
        <v>1500</v>
      </c>
      <c r="AP232" s="327">
        <v>-0.001</v>
      </c>
      <c r="AQ232" s="327">
        <v>-0.001</v>
      </c>
      <c r="AR232" s="327">
        <v>1500</v>
      </c>
      <c r="AS232" s="327">
        <v>0.025</v>
      </c>
      <c r="AT232" s="327">
        <v>0.009</v>
      </c>
    </row>
    <row r="233" spans="38:46" ht="12.75">
      <c r="AL233" s="327">
        <v>38564</v>
      </c>
      <c r="AM233" s="327">
        <v>0.030925925925925926</v>
      </c>
      <c r="AN233" s="327">
        <v>2240</v>
      </c>
      <c r="AO233" s="327">
        <v>1500</v>
      </c>
      <c r="AP233" s="327">
        <v>-0.003</v>
      </c>
      <c r="AQ233" s="327">
        <v>-0.003</v>
      </c>
      <c r="AR233" s="327">
        <v>1500</v>
      </c>
      <c r="AS233" s="327">
        <v>0.016</v>
      </c>
      <c r="AT233" s="327">
        <v>-0.027</v>
      </c>
    </row>
    <row r="234" spans="38:46" ht="12.75">
      <c r="AL234" s="327">
        <v>38564</v>
      </c>
      <c r="AM234" s="327">
        <v>0.03787037037037037</v>
      </c>
      <c r="AN234" s="327">
        <v>2250</v>
      </c>
      <c r="AO234" s="327">
        <v>1500</v>
      </c>
      <c r="AP234" s="327">
        <v>-0.004</v>
      </c>
      <c r="AQ234" s="327">
        <v>-0.003</v>
      </c>
      <c r="AR234" s="327">
        <v>1500</v>
      </c>
      <c r="AS234" s="327">
        <v>0.013</v>
      </c>
      <c r="AT234" s="327">
        <v>0.001</v>
      </c>
    </row>
    <row r="235" spans="38:46" ht="12.75">
      <c r="AL235" s="327">
        <v>38564</v>
      </c>
      <c r="AM235" s="327">
        <v>0.044814814814814814</v>
      </c>
      <c r="AN235" s="327">
        <v>2260</v>
      </c>
      <c r="AO235" s="327">
        <v>1500</v>
      </c>
      <c r="AP235" s="327">
        <v>-0.001</v>
      </c>
      <c r="AQ235" s="327">
        <v>-0.002</v>
      </c>
      <c r="AR235" s="327">
        <v>1500</v>
      </c>
      <c r="AS235" s="327">
        <v>-0.017</v>
      </c>
      <c r="AT235" s="327">
        <v>0.007</v>
      </c>
    </row>
    <row r="236" spans="38:46" ht="12.75">
      <c r="AL236" s="327">
        <v>38564</v>
      </c>
      <c r="AM236" s="327">
        <v>0.05175925925925926</v>
      </c>
      <c r="AN236" s="327">
        <v>2270</v>
      </c>
      <c r="AO236" s="327">
        <v>1500</v>
      </c>
      <c r="AP236" s="327">
        <v>-0.001</v>
      </c>
      <c r="AQ236" s="327">
        <v>-0.002</v>
      </c>
      <c r="AR236" s="327">
        <v>1500</v>
      </c>
      <c r="AS236" s="327">
        <v>0.006</v>
      </c>
      <c r="AT236" s="327">
        <v>0.014</v>
      </c>
    </row>
    <row r="237" spans="38:46" ht="12.75">
      <c r="AL237" s="327">
        <v>38564</v>
      </c>
      <c r="AM237" s="327">
        <v>0.0587037037037037</v>
      </c>
      <c r="AN237" s="327">
        <v>2280</v>
      </c>
      <c r="AO237" s="327">
        <v>1500</v>
      </c>
      <c r="AP237" s="327">
        <v>0</v>
      </c>
      <c r="AQ237" s="327">
        <v>-0.001</v>
      </c>
      <c r="AR237" s="327">
        <v>1500</v>
      </c>
      <c r="AS237" s="327">
        <v>0.017</v>
      </c>
      <c r="AT237" s="327">
        <v>0.009</v>
      </c>
    </row>
    <row r="238" spans="38:46" ht="12.75">
      <c r="AL238" s="327">
        <v>38564</v>
      </c>
      <c r="AM238" s="327">
        <v>0.06564814814814814</v>
      </c>
      <c r="AN238" s="327">
        <v>2290</v>
      </c>
      <c r="AO238" s="327">
        <v>1500</v>
      </c>
      <c r="AP238" s="327">
        <v>-0.002</v>
      </c>
      <c r="AQ238" s="327">
        <v>0</v>
      </c>
      <c r="AR238" s="327">
        <v>1500</v>
      </c>
      <c r="AS238" s="327">
        <v>-0.006</v>
      </c>
      <c r="AT238" s="327">
        <v>0.013</v>
      </c>
    </row>
    <row r="239" spans="38:46" ht="12.75">
      <c r="AL239" s="327">
        <v>38564</v>
      </c>
      <c r="AM239" s="327">
        <v>0.07260416666666666</v>
      </c>
      <c r="AN239" s="327">
        <v>2300</v>
      </c>
      <c r="AO239" s="327">
        <v>1500</v>
      </c>
      <c r="AP239" s="327">
        <v>-0.002</v>
      </c>
      <c r="AQ239" s="327">
        <v>-0.002</v>
      </c>
      <c r="AR239" s="327">
        <v>1500</v>
      </c>
      <c r="AS239" s="327">
        <v>-0.009</v>
      </c>
      <c r="AT239" s="327">
        <v>0.019</v>
      </c>
    </row>
    <row r="240" spans="38:46" ht="12.75">
      <c r="AL240" s="327">
        <v>38564</v>
      </c>
      <c r="AM240" s="327">
        <v>0.07954861111111111</v>
      </c>
      <c r="AN240" s="327">
        <v>2310</v>
      </c>
      <c r="AO240" s="327">
        <v>1500</v>
      </c>
      <c r="AP240" s="327">
        <v>-0.001</v>
      </c>
      <c r="AQ240" s="327">
        <v>-0.002</v>
      </c>
      <c r="AR240" s="327">
        <v>1500</v>
      </c>
      <c r="AS240" s="327">
        <v>-0.014</v>
      </c>
      <c r="AT240" s="327">
        <v>-0.004</v>
      </c>
    </row>
    <row r="241" spans="38:46" ht="12.75">
      <c r="AL241" s="327">
        <v>38564</v>
      </c>
      <c r="AM241" s="327">
        <v>0.08649305555555555</v>
      </c>
      <c r="AN241" s="327">
        <v>2320</v>
      </c>
      <c r="AO241" s="327">
        <v>1500</v>
      </c>
      <c r="AP241" s="327">
        <v>-0.003</v>
      </c>
      <c r="AQ241" s="327">
        <v>-0.004</v>
      </c>
      <c r="AR241" s="327">
        <v>1500</v>
      </c>
      <c r="AS241" s="327">
        <v>-0.015</v>
      </c>
      <c r="AT241" s="327">
        <v>0</v>
      </c>
    </row>
    <row r="242" spans="38:46" ht="12.75">
      <c r="AL242" s="327">
        <v>38564</v>
      </c>
      <c r="AM242" s="327">
        <v>0.0934375</v>
      </c>
      <c r="AN242" s="327">
        <v>2330</v>
      </c>
      <c r="AO242" s="327">
        <v>1500</v>
      </c>
      <c r="AP242" s="327">
        <v>-0.002</v>
      </c>
      <c r="AQ242" s="327">
        <v>-0.004</v>
      </c>
      <c r="AR242" s="327">
        <v>1500</v>
      </c>
      <c r="AS242" s="327">
        <v>0.014</v>
      </c>
      <c r="AT242" s="327">
        <v>-0.011</v>
      </c>
    </row>
    <row r="243" spans="38:46" ht="12.75">
      <c r="AL243" s="327">
        <v>38564</v>
      </c>
      <c r="AM243" s="327">
        <v>0.10038194444444444</v>
      </c>
      <c r="AN243" s="327">
        <v>2340</v>
      </c>
      <c r="AO243" s="327">
        <v>1500</v>
      </c>
      <c r="AP243" s="327">
        <v>-0.002</v>
      </c>
      <c r="AQ243" s="327">
        <v>-0.003</v>
      </c>
      <c r="AR243" s="327">
        <v>1500</v>
      </c>
      <c r="AS243" s="327">
        <v>0.013</v>
      </c>
      <c r="AT243" s="327">
        <v>0.011</v>
      </c>
    </row>
    <row r="244" spans="38:46" ht="12.75">
      <c r="AL244" s="327">
        <v>38564</v>
      </c>
      <c r="AM244" s="327">
        <v>0.10732638888888889</v>
      </c>
      <c r="AN244" s="327">
        <v>2350</v>
      </c>
      <c r="AO244" s="327">
        <v>1500</v>
      </c>
      <c r="AP244" s="327">
        <v>-0.003</v>
      </c>
      <c r="AQ244" s="327">
        <v>-0.004</v>
      </c>
      <c r="AR244" s="327">
        <v>1500</v>
      </c>
      <c r="AS244" s="327">
        <v>-0.028</v>
      </c>
      <c r="AT244" s="327">
        <v>-0.01</v>
      </c>
    </row>
    <row r="245" spans="38:46" ht="12.75">
      <c r="AL245" s="327">
        <v>38564</v>
      </c>
      <c r="AM245" s="327">
        <v>0.11427083333333332</v>
      </c>
      <c r="AN245" s="327">
        <v>2360</v>
      </c>
      <c r="AO245" s="327">
        <v>1500</v>
      </c>
      <c r="AP245" s="327">
        <v>-0.001</v>
      </c>
      <c r="AQ245" s="327">
        <v>-0.003</v>
      </c>
      <c r="AR245" s="327">
        <v>1500</v>
      </c>
      <c r="AS245" s="327">
        <v>0.002</v>
      </c>
      <c r="AT245" s="327">
        <v>-0.024</v>
      </c>
    </row>
    <row r="246" spans="38:46" ht="12.75">
      <c r="AL246" s="327">
        <v>38564</v>
      </c>
      <c r="AM246" s="327">
        <v>0.12121527777777778</v>
      </c>
      <c r="AN246" s="327">
        <v>2370</v>
      </c>
      <c r="AO246" s="327">
        <v>1500</v>
      </c>
      <c r="AP246" s="327">
        <v>-0.001</v>
      </c>
      <c r="AQ246" s="327">
        <v>-0.004</v>
      </c>
      <c r="AR246" s="327">
        <v>1500</v>
      </c>
      <c r="AS246" s="327">
        <v>0.001</v>
      </c>
      <c r="AT246" s="327">
        <v>-0.002</v>
      </c>
    </row>
    <row r="247" spans="38:46" ht="12.75">
      <c r="AL247" s="327">
        <v>38564</v>
      </c>
      <c r="AM247" s="327">
        <v>0.12815972222222222</v>
      </c>
      <c r="AN247" s="327">
        <v>2380</v>
      </c>
      <c r="AO247" s="327">
        <v>1500</v>
      </c>
      <c r="AP247" s="327">
        <v>-0.002</v>
      </c>
      <c r="AQ247" s="327">
        <v>0</v>
      </c>
      <c r="AR247" s="327">
        <v>1500</v>
      </c>
      <c r="AS247" s="327">
        <v>-0.008</v>
      </c>
      <c r="AT247" s="327">
        <v>0.003</v>
      </c>
    </row>
    <row r="248" spans="38:46" ht="12.75">
      <c r="AL248" s="327">
        <v>38564</v>
      </c>
      <c r="AM248" s="327">
        <v>0.13510416666666666</v>
      </c>
      <c r="AN248" s="327">
        <v>2390</v>
      </c>
      <c r="AO248" s="327">
        <v>1500</v>
      </c>
      <c r="AP248" s="327">
        <v>-0.002</v>
      </c>
      <c r="AQ248" s="327">
        <v>-0.002</v>
      </c>
      <c r="AR248" s="327">
        <v>1500</v>
      </c>
      <c r="AS248" s="327">
        <v>-0.01</v>
      </c>
      <c r="AT248" s="327">
        <v>0.002</v>
      </c>
    </row>
    <row r="249" spans="38:46" ht="12.75">
      <c r="AL249" s="327">
        <v>38564</v>
      </c>
      <c r="AM249" s="327">
        <v>0.1420486111111111</v>
      </c>
      <c r="AN249" s="327">
        <v>2400</v>
      </c>
      <c r="AO249" s="327">
        <v>1500</v>
      </c>
      <c r="AP249" s="327">
        <v>-0.001</v>
      </c>
      <c r="AQ249" s="327">
        <v>-0.001</v>
      </c>
      <c r="AR249" s="327">
        <v>1500</v>
      </c>
      <c r="AS249" s="327">
        <v>0.015</v>
      </c>
      <c r="AT249" s="327">
        <v>-0.004</v>
      </c>
    </row>
    <row r="250" spans="38:46" ht="12.75">
      <c r="AL250" s="327">
        <v>38564</v>
      </c>
      <c r="AM250" s="327">
        <v>0.14899305555555556</v>
      </c>
      <c r="AN250" s="327">
        <v>2410</v>
      </c>
      <c r="AO250" s="327">
        <v>1500</v>
      </c>
      <c r="AP250" s="327">
        <v>0.001</v>
      </c>
      <c r="AQ250" s="327">
        <v>-0.005</v>
      </c>
      <c r="AR250" s="327">
        <v>1500</v>
      </c>
      <c r="AS250" s="327">
        <v>-0.007</v>
      </c>
      <c r="AT250" s="327">
        <v>-0.005</v>
      </c>
    </row>
    <row r="251" spans="38:46" ht="12.75">
      <c r="AL251" s="327">
        <v>38564</v>
      </c>
      <c r="AM251" s="327">
        <v>0.1559375</v>
      </c>
      <c r="AN251" s="327">
        <v>2420</v>
      </c>
      <c r="AO251" s="327">
        <v>1500</v>
      </c>
      <c r="AP251" s="327">
        <v>0.001</v>
      </c>
      <c r="AQ251" s="327">
        <v>-0.004</v>
      </c>
      <c r="AR251" s="327">
        <v>1500</v>
      </c>
      <c r="AS251" s="327">
        <v>-0.005</v>
      </c>
      <c r="AT251" s="327">
        <v>0.015</v>
      </c>
    </row>
    <row r="252" spans="38:46" ht="12.75">
      <c r="AL252" s="327">
        <v>38564</v>
      </c>
      <c r="AM252" s="327">
        <v>0.16288194444444445</v>
      </c>
      <c r="AN252" s="327">
        <v>2430</v>
      </c>
      <c r="AO252" s="327">
        <v>1500</v>
      </c>
      <c r="AP252" s="327">
        <v>0.001</v>
      </c>
      <c r="AQ252" s="327">
        <v>-0.003</v>
      </c>
      <c r="AR252" s="327">
        <v>1500</v>
      </c>
      <c r="AS252" s="327">
        <v>-0.017</v>
      </c>
      <c r="AT252" s="327">
        <v>0.003</v>
      </c>
    </row>
    <row r="253" spans="38:46" ht="12.75">
      <c r="AL253" s="327">
        <v>38564</v>
      </c>
      <c r="AM253" s="327">
        <v>0.1698263888888889</v>
      </c>
      <c r="AN253" s="327">
        <v>2440</v>
      </c>
      <c r="AO253" s="327">
        <v>1500</v>
      </c>
      <c r="AP253" s="327">
        <v>-0.001</v>
      </c>
      <c r="AQ253" s="327">
        <v>-0.005</v>
      </c>
      <c r="AR253" s="327">
        <v>1500</v>
      </c>
      <c r="AS253" s="327">
        <v>-0.006</v>
      </c>
      <c r="AT253" s="327">
        <v>0.002</v>
      </c>
    </row>
    <row r="254" spans="38:46" ht="12.75">
      <c r="AL254" s="327">
        <v>38564</v>
      </c>
      <c r="AM254" s="327">
        <v>0.17677083333333332</v>
      </c>
      <c r="AN254" s="327">
        <v>2450</v>
      </c>
      <c r="AO254" s="327">
        <v>1500</v>
      </c>
      <c r="AP254" s="327">
        <v>-0.002</v>
      </c>
      <c r="AQ254" s="327">
        <v>-0.003</v>
      </c>
      <c r="AR254" s="327">
        <v>1500</v>
      </c>
      <c r="AS254" s="327">
        <v>0.014</v>
      </c>
      <c r="AT254" s="327">
        <v>-0.03</v>
      </c>
    </row>
    <row r="255" spans="38:46" ht="12.75">
      <c r="AL255" s="327">
        <v>38564</v>
      </c>
      <c r="AM255" s="327">
        <v>0.18371527777777777</v>
      </c>
      <c r="AN255" s="327">
        <v>2460</v>
      </c>
      <c r="AO255" s="327">
        <v>1500</v>
      </c>
      <c r="AP255" s="327">
        <v>-0.002</v>
      </c>
      <c r="AQ255" s="327">
        <v>-0.002</v>
      </c>
      <c r="AR255" s="327">
        <v>1500</v>
      </c>
      <c r="AS255" s="327">
        <v>-0.003</v>
      </c>
      <c r="AT255" s="327">
        <v>-0.004</v>
      </c>
    </row>
    <row r="256" spans="38:46" ht="12.75">
      <c r="AL256" s="327">
        <v>38564</v>
      </c>
      <c r="AM256" s="327">
        <v>0.19065972222222224</v>
      </c>
      <c r="AN256" s="327">
        <v>2470</v>
      </c>
      <c r="AO256" s="327">
        <v>1500</v>
      </c>
      <c r="AP256" s="327">
        <v>0.001</v>
      </c>
      <c r="AQ256" s="327">
        <v>-0.002</v>
      </c>
      <c r="AR256" s="327">
        <v>1500</v>
      </c>
      <c r="AS256" s="327">
        <v>-0.011</v>
      </c>
      <c r="AT256" s="327">
        <v>0.002</v>
      </c>
    </row>
    <row r="257" spans="38:46" ht="12.75">
      <c r="AL257" s="327">
        <v>38564</v>
      </c>
      <c r="AM257" s="327">
        <v>0.19760416666666666</v>
      </c>
      <c r="AN257" s="327">
        <v>2480</v>
      </c>
      <c r="AO257" s="327">
        <v>1500</v>
      </c>
      <c r="AP257" s="327">
        <v>0.002</v>
      </c>
      <c r="AQ257" s="327">
        <v>-0.001</v>
      </c>
      <c r="AR257" s="327">
        <v>1500</v>
      </c>
      <c r="AS257" s="327">
        <v>-0.001</v>
      </c>
      <c r="AT257" s="327">
        <v>0.001</v>
      </c>
    </row>
    <row r="258" spans="38:46" ht="12.75">
      <c r="AL258" s="327">
        <v>38564</v>
      </c>
      <c r="AM258" s="327">
        <v>0.2045486111111111</v>
      </c>
      <c r="AN258" s="327">
        <v>2490</v>
      </c>
      <c r="AO258" s="327">
        <v>1500</v>
      </c>
      <c r="AP258" s="327">
        <v>-0.002</v>
      </c>
      <c r="AQ258" s="327">
        <v>-0.005</v>
      </c>
      <c r="AR258" s="327">
        <v>1500</v>
      </c>
      <c r="AS258" s="327">
        <v>-0.01</v>
      </c>
      <c r="AT258" s="327">
        <v>-0.003</v>
      </c>
    </row>
    <row r="259" spans="38:46" ht="12.75">
      <c r="AL259" s="327">
        <v>38564</v>
      </c>
      <c r="AM259" s="327">
        <v>0.21149305555555556</v>
      </c>
      <c r="AN259" s="327">
        <v>2500</v>
      </c>
      <c r="AO259" s="327">
        <v>1500</v>
      </c>
      <c r="AP259" s="327">
        <v>-0.001</v>
      </c>
      <c r="AQ259" s="327">
        <v>-0.002</v>
      </c>
      <c r="AR259" s="327">
        <v>1500</v>
      </c>
      <c r="AS259" s="327">
        <v>0.043</v>
      </c>
      <c r="AT259" s="327">
        <v>0.006</v>
      </c>
    </row>
    <row r="260" spans="38:46" ht="12.75">
      <c r="AL260" s="327">
        <v>38564</v>
      </c>
      <c r="AM260" s="327">
        <v>0.21844907407407407</v>
      </c>
      <c r="AN260" s="327">
        <v>2510</v>
      </c>
      <c r="AO260" s="327">
        <v>1500</v>
      </c>
      <c r="AP260" s="327">
        <v>0</v>
      </c>
      <c r="AQ260" s="327">
        <v>-0.002</v>
      </c>
      <c r="AR260" s="327">
        <v>1500</v>
      </c>
      <c r="AS260" s="327">
        <v>0.011</v>
      </c>
      <c r="AT260" s="327">
        <v>-0.009</v>
      </c>
    </row>
    <row r="261" spans="38:46" ht="12.75">
      <c r="AL261" s="327">
        <v>38564</v>
      </c>
      <c r="AM261" s="327">
        <v>0.22539351851851852</v>
      </c>
      <c r="AN261" s="327">
        <v>2520</v>
      </c>
      <c r="AO261" s="327">
        <v>1500</v>
      </c>
      <c r="AP261" s="327">
        <v>0</v>
      </c>
      <c r="AQ261" s="327">
        <v>-0.003</v>
      </c>
      <c r="AR261" s="327">
        <v>1500</v>
      </c>
      <c r="AS261" s="327">
        <v>-0.008</v>
      </c>
      <c r="AT261" s="327">
        <v>0.019</v>
      </c>
    </row>
    <row r="262" spans="38:46" ht="12.75">
      <c r="AL262" s="327">
        <v>38564</v>
      </c>
      <c r="AM262" s="327">
        <v>0.23233796296296297</v>
      </c>
      <c r="AN262" s="327">
        <v>2530</v>
      </c>
      <c r="AO262" s="327">
        <v>1500</v>
      </c>
      <c r="AP262" s="327">
        <v>0</v>
      </c>
      <c r="AQ262" s="327">
        <v>-0.004</v>
      </c>
      <c r="AR262" s="327">
        <v>1500</v>
      </c>
      <c r="AS262" s="327">
        <v>0.009</v>
      </c>
      <c r="AT262" s="327">
        <v>0.002</v>
      </c>
    </row>
    <row r="263" spans="38:46" ht="12.75">
      <c r="AL263" s="327">
        <v>38564</v>
      </c>
      <c r="AM263" s="327">
        <v>0.2392824074074074</v>
      </c>
      <c r="AN263" s="327">
        <v>2540</v>
      </c>
      <c r="AO263" s="327">
        <v>1500</v>
      </c>
      <c r="AP263" s="327">
        <v>-0.002</v>
      </c>
      <c r="AQ263" s="327">
        <v>-0.005</v>
      </c>
      <c r="AR263" s="327">
        <v>1500</v>
      </c>
      <c r="AS263" s="327">
        <v>-0.015</v>
      </c>
      <c r="AT263" s="327">
        <v>-0.004</v>
      </c>
    </row>
    <row r="264" spans="38:46" ht="12.75">
      <c r="AL264" s="327">
        <v>38564</v>
      </c>
      <c r="AM264" s="327">
        <v>0.24622685185185186</v>
      </c>
      <c r="AN264" s="327">
        <v>2550</v>
      </c>
      <c r="AO264" s="327">
        <v>1500</v>
      </c>
      <c r="AP264" s="327">
        <v>-0.002</v>
      </c>
      <c r="AQ264" s="327">
        <v>-0.001</v>
      </c>
      <c r="AR264" s="327">
        <v>1500</v>
      </c>
      <c r="AS264" s="327">
        <v>-0.008</v>
      </c>
      <c r="AT264" s="327">
        <v>-0.01</v>
      </c>
    </row>
    <row r="265" spans="38:46" ht="12.75">
      <c r="AL265" s="327">
        <v>38564</v>
      </c>
      <c r="AM265" s="327">
        <v>0.2531712962962963</v>
      </c>
      <c r="AN265" s="327">
        <v>2560</v>
      </c>
      <c r="AO265" s="327">
        <v>1500</v>
      </c>
      <c r="AP265" s="327">
        <v>-0.001</v>
      </c>
      <c r="AQ265" s="327">
        <v>-0.002</v>
      </c>
      <c r="AR265" s="327">
        <v>1500</v>
      </c>
      <c r="AS265" s="327">
        <v>-0.009</v>
      </c>
      <c r="AT265" s="327">
        <v>0</v>
      </c>
    </row>
    <row r="266" spans="38:46" ht="12.75">
      <c r="AL266" s="327">
        <v>38564</v>
      </c>
      <c r="AM266" s="327">
        <v>0.26011574074074073</v>
      </c>
      <c r="AN266" s="327">
        <v>2570</v>
      </c>
      <c r="AO266" s="327">
        <v>1500</v>
      </c>
      <c r="AP266" s="327">
        <v>-0.003</v>
      </c>
      <c r="AQ266" s="327">
        <v>-0.005</v>
      </c>
      <c r="AR266" s="327">
        <v>1500</v>
      </c>
      <c r="AS266" s="327">
        <v>0.003</v>
      </c>
      <c r="AT266" s="327">
        <v>-0.003</v>
      </c>
    </row>
    <row r="267" spans="38:46" ht="12.75">
      <c r="AL267" s="327">
        <v>38564</v>
      </c>
      <c r="AM267" s="327">
        <v>0.2670601851851852</v>
      </c>
      <c r="AN267" s="327">
        <v>2580</v>
      </c>
      <c r="AO267" s="327">
        <v>1500</v>
      </c>
      <c r="AP267" s="327">
        <v>-0.001</v>
      </c>
      <c r="AQ267" s="327">
        <v>-0.003</v>
      </c>
      <c r="AR267" s="327">
        <v>1500</v>
      </c>
      <c r="AS267" s="327">
        <v>0.015</v>
      </c>
      <c r="AT267" s="327">
        <v>0.002</v>
      </c>
    </row>
    <row r="268" spans="38:46" ht="12.75">
      <c r="AL268" s="327">
        <v>38564</v>
      </c>
      <c r="AM268" s="327">
        <v>0.2740046296296296</v>
      </c>
      <c r="AN268" s="327">
        <v>2590</v>
      </c>
      <c r="AO268" s="327">
        <v>1500</v>
      </c>
      <c r="AP268" s="327">
        <v>0</v>
      </c>
      <c r="AQ268" s="327">
        <v>-0.003</v>
      </c>
      <c r="AR268" s="327">
        <v>1500</v>
      </c>
      <c r="AS268" s="327">
        <v>-0.026</v>
      </c>
      <c r="AT268" s="327">
        <v>0.008</v>
      </c>
    </row>
    <row r="269" spans="38:46" ht="12.75">
      <c r="AL269" s="327">
        <v>38564</v>
      </c>
      <c r="AM269" s="327">
        <v>0.28094907407407405</v>
      </c>
      <c r="AN269" s="327">
        <v>2600</v>
      </c>
      <c r="AO269" s="327">
        <v>1500</v>
      </c>
      <c r="AP269" s="327">
        <v>-0.003</v>
      </c>
      <c r="AQ269" s="327">
        <v>-0.003</v>
      </c>
      <c r="AR269" s="327">
        <v>1500</v>
      </c>
      <c r="AS269" s="327">
        <v>0.017</v>
      </c>
      <c r="AT269" s="327">
        <v>0.012</v>
      </c>
    </row>
    <row r="270" spans="38:46" ht="12.75">
      <c r="AL270" s="327">
        <v>38564</v>
      </c>
      <c r="AM270" s="327">
        <v>0.2878935185185185</v>
      </c>
      <c r="AN270" s="327">
        <v>2610</v>
      </c>
      <c r="AO270" s="327">
        <v>1500</v>
      </c>
      <c r="AP270" s="327">
        <v>0</v>
      </c>
      <c r="AQ270" s="327">
        <v>-0.003</v>
      </c>
      <c r="AR270" s="327">
        <v>1500</v>
      </c>
      <c r="AS270" s="327">
        <v>0.005</v>
      </c>
      <c r="AT270" s="327">
        <v>-0.016</v>
      </c>
    </row>
    <row r="271" spans="38:46" ht="12.75">
      <c r="AL271" s="327">
        <v>38564</v>
      </c>
      <c r="AM271" s="327">
        <v>0.294837962962963</v>
      </c>
      <c r="AN271" s="327">
        <v>2620</v>
      </c>
      <c r="AO271" s="327">
        <v>1500</v>
      </c>
      <c r="AP271" s="327">
        <v>-0.004</v>
      </c>
      <c r="AQ271" s="327">
        <v>-0.002</v>
      </c>
      <c r="AR271" s="327">
        <v>1500</v>
      </c>
      <c r="AS271" s="327">
        <v>0.007</v>
      </c>
      <c r="AT271" s="327">
        <v>0.001</v>
      </c>
    </row>
    <row r="272" spans="38:46" ht="12.75">
      <c r="AL272" s="327">
        <v>38564</v>
      </c>
      <c r="AM272" s="327">
        <v>0.3017824074074074</v>
      </c>
      <c r="AN272" s="327">
        <v>2630</v>
      </c>
      <c r="AO272" s="327">
        <v>1500</v>
      </c>
      <c r="AP272" s="327">
        <v>0</v>
      </c>
      <c r="AQ272" s="327">
        <v>-0.003</v>
      </c>
      <c r="AR272" s="327">
        <v>1500</v>
      </c>
      <c r="AS272" s="327">
        <v>0.002</v>
      </c>
      <c r="AT272" s="327">
        <v>-0.012</v>
      </c>
    </row>
    <row r="273" spans="38:46" ht="12.75">
      <c r="AL273" s="327">
        <v>38564</v>
      </c>
      <c r="AM273" s="327">
        <v>0.30872685185185184</v>
      </c>
      <c r="AN273" s="327">
        <v>2640</v>
      </c>
      <c r="AO273" s="327">
        <v>1500</v>
      </c>
      <c r="AP273" s="327">
        <v>-0.003</v>
      </c>
      <c r="AQ273" s="327">
        <v>-0.001</v>
      </c>
      <c r="AR273" s="327">
        <v>1500</v>
      </c>
      <c r="AS273" s="327">
        <v>0.009</v>
      </c>
      <c r="AT273" s="327">
        <v>-0.006</v>
      </c>
    </row>
    <row r="274" spans="38:46" ht="12.75">
      <c r="AL274" s="327">
        <v>38564</v>
      </c>
      <c r="AM274" s="327">
        <v>0.3156712962962963</v>
      </c>
      <c r="AN274" s="327">
        <v>2650</v>
      </c>
      <c r="AO274" s="327">
        <v>1500</v>
      </c>
      <c r="AP274" s="327">
        <v>-0.001</v>
      </c>
      <c r="AQ274" s="327">
        <v>0</v>
      </c>
      <c r="AR274" s="327">
        <v>1500</v>
      </c>
      <c r="AS274" s="327">
        <v>0</v>
      </c>
      <c r="AT274" s="327">
        <v>-0.024</v>
      </c>
    </row>
    <row r="275" spans="38:46" ht="12.75">
      <c r="AL275" s="327">
        <v>38564</v>
      </c>
      <c r="AM275" s="327">
        <v>0.32261574074074073</v>
      </c>
      <c r="AN275" s="327">
        <v>2660</v>
      </c>
      <c r="AO275" s="327">
        <v>1500</v>
      </c>
      <c r="AP275" s="327">
        <v>0</v>
      </c>
      <c r="AQ275" s="327">
        <v>-0.001</v>
      </c>
      <c r="AR275" s="327">
        <v>1500</v>
      </c>
      <c r="AS275" s="327">
        <v>0.019</v>
      </c>
      <c r="AT275" s="327">
        <v>0.001</v>
      </c>
    </row>
    <row r="276" spans="38:46" ht="12.75">
      <c r="AL276" s="327">
        <v>38564</v>
      </c>
      <c r="AM276" s="327">
        <v>0.3295601851851852</v>
      </c>
      <c r="AN276" s="327">
        <v>2670</v>
      </c>
      <c r="AO276" s="327">
        <v>1500</v>
      </c>
      <c r="AP276" s="327">
        <v>0</v>
      </c>
      <c r="AQ276" s="327">
        <v>-0.002</v>
      </c>
      <c r="AR276" s="327">
        <v>1500</v>
      </c>
      <c r="AS276" s="327">
        <v>-0.009</v>
      </c>
      <c r="AT276" s="327">
        <v>0.02</v>
      </c>
    </row>
    <row r="277" spans="38:46" ht="12.75">
      <c r="AL277" s="327">
        <v>38564</v>
      </c>
      <c r="AM277" s="327">
        <v>0.3365046296296296</v>
      </c>
      <c r="AN277" s="327">
        <v>2680</v>
      </c>
      <c r="AO277" s="327">
        <v>1500</v>
      </c>
      <c r="AP277" s="327">
        <v>-0.002</v>
      </c>
      <c r="AQ277" s="327">
        <v>-0.001</v>
      </c>
      <c r="AR277" s="327">
        <v>1500</v>
      </c>
      <c r="AS277" s="327">
        <v>0.006</v>
      </c>
      <c r="AT277" s="327">
        <v>-0.011</v>
      </c>
    </row>
    <row r="278" spans="38:46" ht="12.75">
      <c r="AL278" s="327">
        <v>38564</v>
      </c>
      <c r="AM278" s="327">
        <v>0.3434490740740741</v>
      </c>
      <c r="AN278" s="327">
        <v>2690</v>
      </c>
      <c r="AO278" s="327">
        <v>1500</v>
      </c>
      <c r="AP278" s="327">
        <v>-0.003</v>
      </c>
      <c r="AQ278" s="327">
        <v>-0.002</v>
      </c>
      <c r="AR278" s="327">
        <v>1500</v>
      </c>
      <c r="AS278" s="327">
        <v>0.003</v>
      </c>
      <c r="AT278" s="327">
        <v>-0.008</v>
      </c>
    </row>
    <row r="279" spans="38:46" ht="12.75">
      <c r="AL279" s="327">
        <v>38564</v>
      </c>
      <c r="AM279" s="327">
        <v>0.3503935185185185</v>
      </c>
      <c r="AN279" s="327">
        <v>2700</v>
      </c>
      <c r="AO279" s="327">
        <v>1500</v>
      </c>
      <c r="AP279" s="327">
        <v>-0.001</v>
      </c>
      <c r="AQ279" s="327">
        <v>-0.002</v>
      </c>
      <c r="AR279" s="327">
        <v>1500</v>
      </c>
      <c r="AS279" s="327">
        <v>-0.005</v>
      </c>
      <c r="AT279" s="327">
        <v>-0.001</v>
      </c>
    </row>
    <row r="280" spans="38:46" ht="12.75">
      <c r="AL280" s="327">
        <v>38564</v>
      </c>
      <c r="AM280" s="327">
        <v>0.35733796296296294</v>
      </c>
      <c r="AN280" s="327">
        <v>2710</v>
      </c>
      <c r="AO280" s="327">
        <v>1500</v>
      </c>
      <c r="AP280" s="327">
        <v>0</v>
      </c>
      <c r="AQ280" s="327">
        <v>-0.004</v>
      </c>
      <c r="AR280" s="327">
        <v>1500</v>
      </c>
      <c r="AS280" s="327">
        <v>-0.017</v>
      </c>
      <c r="AT280" s="327">
        <v>0.009</v>
      </c>
    </row>
    <row r="281" spans="38:46" ht="12.75">
      <c r="AL281" s="327">
        <v>38564</v>
      </c>
      <c r="AM281" s="327">
        <v>0.3642824074074074</v>
      </c>
      <c r="AN281" s="327">
        <v>2720</v>
      </c>
      <c r="AO281" s="327">
        <v>1500</v>
      </c>
      <c r="AP281" s="327">
        <v>0.002</v>
      </c>
      <c r="AQ281" s="327">
        <v>-0.001</v>
      </c>
      <c r="AR281" s="327">
        <v>1500</v>
      </c>
      <c r="AS281" s="327">
        <v>0.023</v>
      </c>
      <c r="AT281" s="327">
        <v>-0.012</v>
      </c>
    </row>
    <row r="282" spans="38:46" ht="12.75">
      <c r="AL282" s="327">
        <v>38564</v>
      </c>
      <c r="AM282" s="327">
        <v>0.37122685185185184</v>
      </c>
      <c r="AN282" s="327">
        <v>2730</v>
      </c>
      <c r="AO282" s="327">
        <v>1500</v>
      </c>
      <c r="AP282" s="327">
        <v>-0.001</v>
      </c>
      <c r="AQ282" s="327">
        <v>-0.004</v>
      </c>
      <c r="AR282" s="327">
        <v>1500</v>
      </c>
      <c r="AS282" s="327">
        <v>-0.015</v>
      </c>
      <c r="AT282" s="327">
        <v>-0.004</v>
      </c>
    </row>
    <row r="283" spans="38:46" ht="12.75">
      <c r="AL283" s="327">
        <v>38564</v>
      </c>
      <c r="AM283" s="327">
        <v>0.37817129629629626</v>
      </c>
      <c r="AN283" s="327">
        <v>2740</v>
      </c>
      <c r="AO283" s="327">
        <v>1500</v>
      </c>
      <c r="AP283" s="327">
        <v>-0.001</v>
      </c>
      <c r="AQ283" s="327">
        <v>-0.003</v>
      </c>
      <c r="AR283" s="327">
        <v>1500</v>
      </c>
      <c r="AS283" s="327">
        <v>-0.02</v>
      </c>
      <c r="AT283" s="327">
        <v>-0.011</v>
      </c>
    </row>
    <row r="284" spans="38:46" ht="12.75">
      <c r="AL284" s="327">
        <v>38564</v>
      </c>
      <c r="AM284" s="327">
        <v>0.3851273148148148</v>
      </c>
      <c r="AN284" s="327">
        <v>2750</v>
      </c>
      <c r="AO284" s="327">
        <v>1500</v>
      </c>
      <c r="AP284" s="327">
        <v>-0.003</v>
      </c>
      <c r="AQ284" s="327">
        <v>-0.004</v>
      </c>
      <c r="AR284" s="327">
        <v>1500</v>
      </c>
      <c r="AS284" s="327">
        <v>0.003</v>
      </c>
      <c r="AT284" s="327">
        <v>0.004</v>
      </c>
    </row>
    <row r="285" spans="38:46" ht="12.75">
      <c r="AL285" s="327">
        <v>38564</v>
      </c>
      <c r="AM285" s="327">
        <v>0.39207175925925924</v>
      </c>
      <c r="AN285" s="327">
        <v>2760</v>
      </c>
      <c r="AO285" s="327">
        <v>1500</v>
      </c>
      <c r="AP285" s="327">
        <v>-0.001</v>
      </c>
      <c r="AQ285" s="327">
        <v>-0.004</v>
      </c>
      <c r="AR285" s="327">
        <v>1500</v>
      </c>
      <c r="AS285" s="327">
        <v>0.012</v>
      </c>
      <c r="AT285" s="327">
        <v>0.006</v>
      </c>
    </row>
    <row r="286" spans="38:46" ht="12.75">
      <c r="AL286" s="327">
        <v>38564</v>
      </c>
      <c r="AM286" s="327">
        <v>0.3990162037037037</v>
      </c>
      <c r="AN286" s="327">
        <v>2770</v>
      </c>
      <c r="AO286" s="327">
        <v>1500</v>
      </c>
      <c r="AP286" s="327">
        <v>0</v>
      </c>
      <c r="AQ286" s="327">
        <v>-0.002</v>
      </c>
      <c r="AR286" s="327">
        <v>1500</v>
      </c>
      <c r="AS286" s="327">
        <v>-0.013</v>
      </c>
      <c r="AT286" s="327">
        <v>-0.004</v>
      </c>
    </row>
    <row r="287" spans="38:46" ht="12.75">
      <c r="AL287" s="327">
        <v>38564</v>
      </c>
      <c r="AM287" s="327">
        <v>0.40596064814814814</v>
      </c>
      <c r="AN287" s="327">
        <v>2780</v>
      </c>
      <c r="AO287" s="327">
        <v>1500</v>
      </c>
      <c r="AP287" s="327">
        <v>-0.004</v>
      </c>
      <c r="AQ287" s="327">
        <v>-0.004</v>
      </c>
      <c r="AR287" s="327">
        <v>1500</v>
      </c>
      <c r="AS287" s="327">
        <v>-0.009</v>
      </c>
      <c r="AT287" s="327">
        <v>0.022</v>
      </c>
    </row>
    <row r="288" spans="38:46" ht="12.75">
      <c r="AL288" s="327">
        <v>38564</v>
      </c>
      <c r="AM288" s="327">
        <v>0.41290509259259256</v>
      </c>
      <c r="AN288" s="327">
        <v>2790</v>
      </c>
      <c r="AO288" s="327">
        <v>1500</v>
      </c>
      <c r="AP288" s="327">
        <v>0.002</v>
      </c>
      <c r="AQ288" s="327">
        <v>-0.003</v>
      </c>
      <c r="AR288" s="327">
        <v>1500</v>
      </c>
      <c r="AS288" s="327">
        <v>0.017</v>
      </c>
      <c r="AT288" s="327">
        <v>0.004</v>
      </c>
    </row>
    <row r="289" spans="38:46" ht="12.75">
      <c r="AL289" s="327">
        <v>38564</v>
      </c>
      <c r="AM289" s="327">
        <v>0.41984953703703703</v>
      </c>
      <c r="AN289" s="327">
        <v>2800</v>
      </c>
      <c r="AO289" s="327">
        <v>1500</v>
      </c>
      <c r="AP289" s="327">
        <v>-0.003</v>
      </c>
      <c r="AQ289" s="327">
        <v>-0.003</v>
      </c>
      <c r="AR289" s="327">
        <v>1500</v>
      </c>
      <c r="AS289" s="327">
        <v>-0.006</v>
      </c>
      <c r="AT289" s="327">
        <v>-0.01</v>
      </c>
    </row>
    <row r="290" spans="38:46" ht="12.75">
      <c r="AL290" s="327">
        <v>38564</v>
      </c>
      <c r="AM290" s="327">
        <v>0.42679398148148145</v>
      </c>
      <c r="AN290" s="327">
        <v>2810</v>
      </c>
      <c r="AO290" s="327">
        <v>1500</v>
      </c>
      <c r="AP290" s="327">
        <v>0</v>
      </c>
      <c r="AQ290" s="327">
        <v>-0.003</v>
      </c>
      <c r="AR290" s="327">
        <v>1500</v>
      </c>
      <c r="AS290" s="327">
        <v>0.001</v>
      </c>
      <c r="AT290" s="327">
        <v>-0.005</v>
      </c>
    </row>
    <row r="291" spans="38:46" ht="12.75">
      <c r="AL291" s="327">
        <v>38564</v>
      </c>
      <c r="AM291" s="327">
        <v>0.4337384259259259</v>
      </c>
      <c r="AN291" s="327">
        <v>2820</v>
      </c>
      <c r="AO291" s="327">
        <v>1500</v>
      </c>
      <c r="AP291" s="327">
        <v>0.001</v>
      </c>
      <c r="AQ291" s="327">
        <v>-0.002</v>
      </c>
      <c r="AR291" s="327">
        <v>1500</v>
      </c>
      <c r="AS291" s="327">
        <v>-0.027</v>
      </c>
      <c r="AT291" s="327">
        <v>0.002</v>
      </c>
    </row>
    <row r="292" spans="38:46" ht="12.75">
      <c r="AL292" s="327">
        <v>38564</v>
      </c>
      <c r="AM292" s="327">
        <v>0.4406828703703704</v>
      </c>
      <c r="AN292" s="327">
        <v>2830</v>
      </c>
      <c r="AO292" s="327">
        <v>1500</v>
      </c>
      <c r="AP292" s="327">
        <v>0</v>
      </c>
      <c r="AQ292" s="327">
        <v>-0.004</v>
      </c>
      <c r="AR292" s="327">
        <v>1500</v>
      </c>
      <c r="AS292" s="327">
        <v>-0.001</v>
      </c>
      <c r="AT292" s="327">
        <v>-0.008</v>
      </c>
    </row>
    <row r="293" spans="38:46" ht="12.75">
      <c r="AL293" s="327">
        <v>38564</v>
      </c>
      <c r="AM293" s="327">
        <v>0.4476273148148148</v>
      </c>
      <c r="AN293" s="327">
        <v>2840</v>
      </c>
      <c r="AO293" s="327">
        <v>1500</v>
      </c>
      <c r="AP293" s="327">
        <v>0</v>
      </c>
      <c r="AQ293" s="327">
        <v>0</v>
      </c>
      <c r="AR293" s="327">
        <v>1500</v>
      </c>
      <c r="AS293" s="327">
        <v>-0.003</v>
      </c>
      <c r="AT293" s="327">
        <v>-0.016</v>
      </c>
    </row>
    <row r="294" spans="38:46" ht="12.75">
      <c r="AL294" s="327">
        <v>38564</v>
      </c>
      <c r="AM294" s="327">
        <v>0.45457175925925924</v>
      </c>
      <c r="AN294" s="327">
        <v>2850</v>
      </c>
      <c r="AO294" s="327">
        <v>1500</v>
      </c>
      <c r="AP294" s="327">
        <v>-0.002</v>
      </c>
      <c r="AQ294" s="327">
        <v>-0.002</v>
      </c>
      <c r="AR294" s="327">
        <v>1500</v>
      </c>
      <c r="AS294" s="327">
        <v>0.012</v>
      </c>
      <c r="AT294" s="327">
        <v>-0.006</v>
      </c>
    </row>
    <row r="295" spans="38:46" ht="12.75">
      <c r="AL295" s="327">
        <v>38564</v>
      </c>
      <c r="AM295" s="327">
        <v>0.4615162037037037</v>
      </c>
      <c r="AN295" s="327">
        <v>2860</v>
      </c>
      <c r="AO295" s="327">
        <v>1500</v>
      </c>
      <c r="AP295" s="327">
        <v>-0.003</v>
      </c>
      <c r="AQ295" s="327">
        <v>-0.002</v>
      </c>
      <c r="AR295" s="327">
        <v>1500</v>
      </c>
      <c r="AS295" s="327">
        <v>0.011</v>
      </c>
      <c r="AT295" s="327">
        <v>-0.012</v>
      </c>
    </row>
    <row r="296" spans="38:46" ht="12.75">
      <c r="AL296" s="327">
        <v>38564</v>
      </c>
      <c r="AM296" s="327">
        <v>0.46846064814814814</v>
      </c>
      <c r="AN296" s="327">
        <v>2870</v>
      </c>
      <c r="AO296" s="327">
        <v>1500</v>
      </c>
      <c r="AP296" s="327">
        <v>0</v>
      </c>
      <c r="AQ296" s="327">
        <v>-0.003</v>
      </c>
      <c r="AR296" s="327">
        <v>1500</v>
      </c>
      <c r="AS296" s="327">
        <v>-0.006</v>
      </c>
      <c r="AT296" s="327">
        <v>0.002</v>
      </c>
    </row>
    <row r="297" spans="38:46" ht="12.75">
      <c r="AL297" s="327">
        <v>38564</v>
      </c>
      <c r="AM297" s="327">
        <v>0.47540509259259256</v>
      </c>
      <c r="AN297" s="327">
        <v>2880</v>
      </c>
      <c r="AO297" s="327">
        <v>1500</v>
      </c>
      <c r="AP297" s="327">
        <v>0</v>
      </c>
      <c r="AQ297" s="327">
        <v>-0.003</v>
      </c>
      <c r="AR297" s="327">
        <v>1500</v>
      </c>
      <c r="AS297" s="327">
        <v>-0.014</v>
      </c>
      <c r="AT297" s="327">
        <v>-0.017</v>
      </c>
    </row>
    <row r="298" spans="38:46" ht="12.75">
      <c r="AL298" s="327">
        <v>38564</v>
      </c>
      <c r="AM298" s="327">
        <v>0.48234953703703703</v>
      </c>
      <c r="AN298" s="327">
        <v>2890</v>
      </c>
      <c r="AO298" s="327">
        <v>1500</v>
      </c>
      <c r="AP298" s="327">
        <v>-0.003</v>
      </c>
      <c r="AQ298" s="327">
        <v>-0.002</v>
      </c>
      <c r="AR298" s="327">
        <v>1500</v>
      </c>
      <c r="AS298" s="327">
        <v>0.014</v>
      </c>
      <c r="AT298" s="327">
        <v>-0.007</v>
      </c>
    </row>
    <row r="299" spans="38:46" ht="12.75">
      <c r="AL299" s="327">
        <v>38564</v>
      </c>
      <c r="AM299" s="327">
        <v>0.48929398148148145</v>
      </c>
      <c r="AN299" s="327">
        <v>2900</v>
      </c>
      <c r="AO299" s="327">
        <v>1500</v>
      </c>
      <c r="AP299" s="327">
        <v>-0.003</v>
      </c>
      <c r="AQ299" s="327">
        <v>-0.002</v>
      </c>
      <c r="AR299" s="327">
        <v>1500</v>
      </c>
      <c r="AS299" s="327">
        <v>0.013</v>
      </c>
      <c r="AT299" s="327">
        <v>0.026</v>
      </c>
    </row>
    <row r="300" spans="38:46" ht="12.75">
      <c r="AL300" s="327">
        <v>38564</v>
      </c>
      <c r="AM300" s="327">
        <v>0.49625</v>
      </c>
      <c r="AN300" s="327">
        <v>2910</v>
      </c>
      <c r="AO300" s="327">
        <v>1500</v>
      </c>
      <c r="AP300" s="327">
        <v>-0.002</v>
      </c>
      <c r="AQ300" s="327">
        <v>-0.002</v>
      </c>
      <c r="AR300" s="327">
        <v>1500</v>
      </c>
      <c r="AS300" s="327">
        <v>0.002</v>
      </c>
      <c r="AT300" s="327">
        <v>0.004</v>
      </c>
    </row>
    <row r="301" spans="38:46" ht="12.75">
      <c r="AL301" s="327">
        <v>38564</v>
      </c>
      <c r="AM301" s="327">
        <v>0.5031944444444444</v>
      </c>
      <c r="AN301" s="327">
        <v>2920</v>
      </c>
      <c r="AO301" s="327">
        <v>1500</v>
      </c>
      <c r="AP301" s="327">
        <v>-0.003</v>
      </c>
      <c r="AQ301" s="327">
        <v>-0.003</v>
      </c>
      <c r="AR301" s="327">
        <v>1500</v>
      </c>
      <c r="AS301" s="327">
        <v>0.007</v>
      </c>
      <c r="AT301" s="327">
        <v>0.021</v>
      </c>
    </row>
    <row r="302" spans="38:46" ht="12.75">
      <c r="AL302" s="327">
        <v>38564</v>
      </c>
      <c r="AM302" s="327">
        <v>0.5101388888888889</v>
      </c>
      <c r="AN302" s="327">
        <v>2930</v>
      </c>
      <c r="AO302" s="327">
        <v>1500</v>
      </c>
      <c r="AP302" s="327">
        <v>0</v>
      </c>
      <c r="AQ302" s="327">
        <v>0</v>
      </c>
      <c r="AR302" s="327">
        <v>1500</v>
      </c>
      <c r="AS302" s="327">
        <v>0.006</v>
      </c>
      <c r="AT302" s="327">
        <v>0.002</v>
      </c>
    </row>
    <row r="303" spans="38:46" ht="12.75">
      <c r="AL303" s="327">
        <v>38564</v>
      </c>
      <c r="AM303" s="327">
        <v>0.5170833333333333</v>
      </c>
      <c r="AN303" s="327">
        <v>2940</v>
      </c>
      <c r="AO303" s="327">
        <v>1500</v>
      </c>
      <c r="AP303" s="327">
        <v>-0.001</v>
      </c>
      <c r="AQ303" s="327">
        <v>-0.003</v>
      </c>
      <c r="AR303" s="327">
        <v>1500</v>
      </c>
      <c r="AS303" s="327">
        <v>-0.005</v>
      </c>
      <c r="AT303" s="327">
        <v>-0.001</v>
      </c>
    </row>
    <row r="304" spans="38:46" ht="12.75">
      <c r="AL304" s="327">
        <v>38564</v>
      </c>
      <c r="AM304" s="327">
        <v>0.5240277777777778</v>
      </c>
      <c r="AN304" s="327">
        <v>2950</v>
      </c>
      <c r="AO304" s="327">
        <v>1500</v>
      </c>
      <c r="AP304" s="327">
        <v>0.003</v>
      </c>
      <c r="AQ304" s="327">
        <v>-0.002</v>
      </c>
      <c r="AR304" s="327">
        <v>1500</v>
      </c>
      <c r="AS304" s="327">
        <v>-0.005</v>
      </c>
      <c r="AT304" s="327">
        <v>-0.021</v>
      </c>
    </row>
    <row r="305" spans="38:46" ht="12.75">
      <c r="AL305" s="327">
        <v>38564</v>
      </c>
      <c r="AM305" s="327">
        <v>0.5309722222222223</v>
      </c>
      <c r="AN305" s="327">
        <v>2960</v>
      </c>
      <c r="AO305" s="327">
        <v>1500</v>
      </c>
      <c r="AP305" s="327">
        <v>-0.001</v>
      </c>
      <c r="AQ305" s="327">
        <v>-0.001</v>
      </c>
      <c r="AR305" s="327">
        <v>1500</v>
      </c>
      <c r="AS305" s="327">
        <v>0.006</v>
      </c>
      <c r="AT305" s="327">
        <v>-0.005</v>
      </c>
    </row>
    <row r="306" spans="38:46" ht="12.75">
      <c r="AL306" s="327">
        <v>38564</v>
      </c>
      <c r="AM306" s="327">
        <v>0.5379166666666667</v>
      </c>
      <c r="AN306" s="327">
        <v>2970</v>
      </c>
      <c r="AO306" s="327">
        <v>1500</v>
      </c>
      <c r="AP306" s="327">
        <v>-0.002</v>
      </c>
      <c r="AQ306" s="327">
        <v>-0.002</v>
      </c>
      <c r="AR306" s="327">
        <v>1500</v>
      </c>
      <c r="AS306" s="327">
        <v>0.004</v>
      </c>
      <c r="AT306" s="327">
        <v>0.007</v>
      </c>
    </row>
    <row r="307" spans="38:46" ht="12.75">
      <c r="AL307" s="327">
        <v>38564</v>
      </c>
      <c r="AM307" s="327">
        <v>0.5448611111111111</v>
      </c>
      <c r="AN307" s="327">
        <v>2980</v>
      </c>
      <c r="AO307" s="327">
        <v>1500</v>
      </c>
      <c r="AP307" s="327">
        <v>-0.001</v>
      </c>
      <c r="AQ307" s="327">
        <v>-0.001</v>
      </c>
      <c r="AR307" s="327">
        <v>1500</v>
      </c>
      <c r="AS307" s="327">
        <v>-0.028</v>
      </c>
      <c r="AT307" s="327">
        <v>-0.002</v>
      </c>
    </row>
    <row r="308" spans="38:46" ht="12.75">
      <c r="AL308" s="327">
        <v>38564</v>
      </c>
      <c r="AM308" s="327">
        <v>0.5518055555555555</v>
      </c>
      <c r="AN308" s="327">
        <v>2990</v>
      </c>
      <c r="AO308" s="327">
        <v>1500</v>
      </c>
      <c r="AP308" s="327">
        <v>-0.001</v>
      </c>
      <c r="AQ308" s="327">
        <v>-0.002</v>
      </c>
      <c r="AR308" s="327">
        <v>1500</v>
      </c>
      <c r="AS308" s="327">
        <v>-0.017</v>
      </c>
      <c r="AT308" s="327">
        <v>-0.012</v>
      </c>
    </row>
    <row r="309" spans="38:46" ht="12.75">
      <c r="AL309" s="327">
        <v>38564</v>
      </c>
      <c r="AM309" s="327">
        <v>0.55875</v>
      </c>
      <c r="AN309" s="327">
        <v>3000</v>
      </c>
      <c r="AO309" s="327">
        <v>1500</v>
      </c>
      <c r="AP309" s="327">
        <v>0</v>
      </c>
      <c r="AQ309" s="327">
        <v>-0.002</v>
      </c>
      <c r="AR309" s="327">
        <v>1500</v>
      </c>
      <c r="AS309" s="327">
        <v>0.004</v>
      </c>
      <c r="AT309" s="327">
        <v>-0.014</v>
      </c>
    </row>
    <row r="310" spans="38:46" ht="12.75">
      <c r="AL310" s="327">
        <v>38564</v>
      </c>
      <c r="AM310" s="327">
        <v>0.5656944444444444</v>
      </c>
      <c r="AN310" s="327">
        <v>3010</v>
      </c>
      <c r="AO310" s="327">
        <v>1500</v>
      </c>
      <c r="AP310" s="327">
        <v>-0.001</v>
      </c>
      <c r="AQ310" s="327">
        <v>-0.003</v>
      </c>
      <c r="AR310" s="327">
        <v>1500</v>
      </c>
      <c r="AS310" s="327">
        <v>0</v>
      </c>
      <c r="AT310" s="327">
        <v>0.007</v>
      </c>
    </row>
    <row r="311" spans="38:46" ht="12.75">
      <c r="AL311" s="327">
        <v>38564</v>
      </c>
      <c r="AM311" s="327">
        <v>0.5726388888888889</v>
      </c>
      <c r="AN311" s="327">
        <v>3020</v>
      </c>
      <c r="AO311" s="327">
        <v>1500</v>
      </c>
      <c r="AP311" s="327">
        <v>-0.001</v>
      </c>
      <c r="AQ311" s="327">
        <v>0</v>
      </c>
      <c r="AR311" s="327">
        <v>1500</v>
      </c>
      <c r="AS311" s="327">
        <v>-0.009</v>
      </c>
      <c r="AT311" s="327">
        <v>-0.015</v>
      </c>
    </row>
    <row r="312" spans="38:46" ht="12.75">
      <c r="AL312" s="327">
        <v>38564</v>
      </c>
      <c r="AM312" s="327">
        <v>0.5795833333333333</v>
      </c>
      <c r="AN312" s="327">
        <v>3030</v>
      </c>
      <c r="AO312" s="327">
        <v>1500</v>
      </c>
      <c r="AP312" s="327">
        <v>-0.002</v>
      </c>
      <c r="AQ312" s="327">
        <v>-0.001</v>
      </c>
      <c r="AR312" s="327">
        <v>1500</v>
      </c>
      <c r="AS312" s="327">
        <v>-0.009</v>
      </c>
      <c r="AT312" s="327">
        <v>-0.017</v>
      </c>
    </row>
    <row r="313" spans="38:46" ht="12.75">
      <c r="AL313" s="327">
        <v>38564</v>
      </c>
      <c r="AM313" s="327">
        <v>0.5865277777777778</v>
      </c>
      <c r="AN313" s="327">
        <v>3040</v>
      </c>
      <c r="AO313" s="327">
        <v>1500</v>
      </c>
      <c r="AP313" s="327">
        <v>0</v>
      </c>
      <c r="AQ313" s="327">
        <v>-0.003</v>
      </c>
      <c r="AR313" s="327">
        <v>1500</v>
      </c>
      <c r="AS313" s="327">
        <v>0.011</v>
      </c>
      <c r="AT313" s="327">
        <v>0.011</v>
      </c>
    </row>
    <row r="314" spans="38:46" ht="12.75">
      <c r="AL314" s="327">
        <v>38564</v>
      </c>
      <c r="AM314" s="327">
        <v>0.5934722222222223</v>
      </c>
      <c r="AN314" s="327">
        <v>3050</v>
      </c>
      <c r="AO314" s="327">
        <v>1500</v>
      </c>
      <c r="AP314" s="327">
        <v>0</v>
      </c>
      <c r="AQ314" s="327">
        <v>-0.001</v>
      </c>
      <c r="AR314" s="327">
        <v>1500</v>
      </c>
      <c r="AS314" s="327">
        <v>0.013</v>
      </c>
      <c r="AT314" s="327">
        <v>-0.007</v>
      </c>
    </row>
    <row r="315" spans="38:46" ht="12.75">
      <c r="AL315" s="327">
        <v>38564</v>
      </c>
      <c r="AM315" s="327">
        <v>0.6004166666666667</v>
      </c>
      <c r="AN315" s="327">
        <v>3060</v>
      </c>
      <c r="AO315" s="327">
        <v>1500</v>
      </c>
      <c r="AP315" s="327">
        <v>0</v>
      </c>
      <c r="AQ315" s="327">
        <v>-0.003</v>
      </c>
      <c r="AR315" s="327">
        <v>1500</v>
      </c>
      <c r="AS315" s="327">
        <v>-0.004</v>
      </c>
      <c r="AT315" s="327">
        <v>0.018</v>
      </c>
    </row>
    <row r="316" spans="38:46" ht="12.75">
      <c r="AL316" s="327">
        <v>38564</v>
      </c>
      <c r="AM316" s="327">
        <v>0.6073611111111111</v>
      </c>
      <c r="AN316" s="327">
        <v>3070</v>
      </c>
      <c r="AO316" s="327">
        <v>1500</v>
      </c>
      <c r="AP316" s="327">
        <v>-0.002</v>
      </c>
      <c r="AQ316" s="327">
        <v>-0.001</v>
      </c>
      <c r="AR316" s="327">
        <v>1500</v>
      </c>
      <c r="AS316" s="327">
        <v>0.006</v>
      </c>
      <c r="AT316" s="327">
        <v>0.001</v>
      </c>
    </row>
    <row r="317" spans="38:46" ht="12.75">
      <c r="AL317" s="327">
        <v>38564</v>
      </c>
      <c r="AM317" s="327">
        <v>0.6143055555555555</v>
      </c>
      <c r="AN317" s="327">
        <v>3080</v>
      </c>
      <c r="AO317" s="327">
        <v>1500</v>
      </c>
      <c r="AP317" s="327">
        <v>0</v>
      </c>
      <c r="AQ317" s="327">
        <v>-0.002</v>
      </c>
      <c r="AR317" s="327">
        <v>1500</v>
      </c>
      <c r="AS317" s="327">
        <v>-0.013</v>
      </c>
      <c r="AT317" s="327">
        <v>-0.011</v>
      </c>
    </row>
    <row r="318" spans="38:46" ht="12.75">
      <c r="AL318" s="327">
        <v>38564</v>
      </c>
      <c r="AM318" s="327">
        <v>0.62125</v>
      </c>
      <c r="AN318" s="327">
        <v>3090</v>
      </c>
      <c r="AO318" s="327">
        <v>1500</v>
      </c>
      <c r="AP318" s="327">
        <v>-0.001</v>
      </c>
      <c r="AQ318" s="327">
        <v>-0.002</v>
      </c>
      <c r="AR318" s="327">
        <v>1500</v>
      </c>
      <c r="AS318" s="327">
        <v>0</v>
      </c>
      <c r="AT318" s="327">
        <v>0</v>
      </c>
    </row>
    <row r="319" spans="38:46" ht="12.75">
      <c r="AL319" s="327">
        <v>38564</v>
      </c>
      <c r="AM319" s="327">
        <v>0.6282060185185185</v>
      </c>
      <c r="AN319" s="327">
        <v>3100</v>
      </c>
      <c r="AO319" s="327">
        <v>1500</v>
      </c>
      <c r="AP319" s="327">
        <v>-0.001</v>
      </c>
      <c r="AQ319" s="327">
        <v>-0.002</v>
      </c>
      <c r="AR319" s="327">
        <v>1500</v>
      </c>
      <c r="AS319" s="327">
        <v>0.01</v>
      </c>
      <c r="AT319" s="327">
        <v>0.011</v>
      </c>
    </row>
    <row r="320" spans="38:46" ht="12.75">
      <c r="AL320" s="327">
        <v>38564</v>
      </c>
      <c r="AM320" s="327">
        <v>0.6351388888888889</v>
      </c>
      <c r="AN320" s="327">
        <v>3110</v>
      </c>
      <c r="AO320" s="327">
        <v>1500</v>
      </c>
      <c r="AP320" s="327">
        <v>0</v>
      </c>
      <c r="AQ320" s="327">
        <v>-0.002</v>
      </c>
      <c r="AR320" s="327">
        <v>1500</v>
      </c>
      <c r="AS320" s="327">
        <v>-0.028</v>
      </c>
      <c r="AT320" s="327">
        <v>0.009</v>
      </c>
    </row>
    <row r="321" spans="38:46" ht="12.75">
      <c r="AL321" s="327">
        <v>38564</v>
      </c>
      <c r="AM321" s="327">
        <v>0.6420949074074074</v>
      </c>
      <c r="AN321" s="327">
        <v>3120</v>
      </c>
      <c r="AO321" s="327">
        <v>1500</v>
      </c>
      <c r="AP321" s="327">
        <v>0</v>
      </c>
      <c r="AQ321" s="327">
        <v>-0.002</v>
      </c>
      <c r="AR321" s="327">
        <v>1500</v>
      </c>
      <c r="AS321" s="327">
        <v>0.009</v>
      </c>
      <c r="AT321" s="327">
        <v>0.002</v>
      </c>
    </row>
    <row r="322" spans="38:46" ht="12.75">
      <c r="AL322" s="327">
        <v>38564</v>
      </c>
      <c r="AM322" s="327">
        <v>0.6490393518518519</v>
      </c>
      <c r="AN322" s="327">
        <v>3130</v>
      </c>
      <c r="AO322" s="327">
        <v>1500</v>
      </c>
      <c r="AP322" s="327">
        <v>-0.002</v>
      </c>
      <c r="AQ322" s="327">
        <v>-0.002</v>
      </c>
      <c r="AR322" s="327">
        <v>1500</v>
      </c>
      <c r="AS322" s="327">
        <v>-0.002</v>
      </c>
      <c r="AT322" s="327">
        <v>0.002</v>
      </c>
    </row>
    <row r="323" spans="38:46" ht="12.75">
      <c r="AL323" s="327">
        <v>38564</v>
      </c>
      <c r="AM323" s="327">
        <v>0.6559837962962963</v>
      </c>
      <c r="AN323" s="327">
        <v>3140</v>
      </c>
      <c r="AO323" s="327">
        <v>1500</v>
      </c>
      <c r="AP323" s="327">
        <v>-0.001</v>
      </c>
      <c r="AQ323" s="327">
        <v>-0.001</v>
      </c>
      <c r="AR323" s="327">
        <v>1500</v>
      </c>
      <c r="AS323" s="327">
        <v>0.019</v>
      </c>
      <c r="AT323" s="327">
        <v>-0.018</v>
      </c>
    </row>
    <row r="324" spans="38:46" ht="12.75">
      <c r="AL324" s="327">
        <v>38564</v>
      </c>
      <c r="AM324" s="327">
        <v>0.6629282407407407</v>
      </c>
      <c r="AN324" s="327">
        <v>3150</v>
      </c>
      <c r="AO324" s="327">
        <v>1500</v>
      </c>
      <c r="AP324" s="327">
        <v>0</v>
      </c>
      <c r="AQ324" s="327">
        <v>-0.001</v>
      </c>
      <c r="AR324" s="327">
        <v>1500</v>
      </c>
      <c r="AS324" s="327">
        <v>0.011</v>
      </c>
      <c r="AT324" s="327">
        <v>-0.011</v>
      </c>
    </row>
    <row r="325" spans="38:46" ht="12.75">
      <c r="AL325" s="327">
        <v>38564</v>
      </c>
      <c r="AM325" s="327">
        <v>0.6698726851851852</v>
      </c>
      <c r="AN325" s="327">
        <v>3160</v>
      </c>
      <c r="AO325" s="327">
        <v>1500</v>
      </c>
      <c r="AP325" s="327">
        <v>-0.001</v>
      </c>
      <c r="AQ325" s="327">
        <v>-0.001</v>
      </c>
      <c r="AR325" s="327">
        <v>1500</v>
      </c>
      <c r="AS325" s="327">
        <v>0.019</v>
      </c>
      <c r="AT325" s="327">
        <v>0.015</v>
      </c>
    </row>
    <row r="326" spans="38:46" ht="12.75">
      <c r="AL326" s="327">
        <v>38564</v>
      </c>
      <c r="AM326" s="327">
        <v>0.6768171296296296</v>
      </c>
      <c r="AN326" s="327">
        <v>3170</v>
      </c>
      <c r="AO326" s="327">
        <v>1500</v>
      </c>
      <c r="AP326" s="327">
        <v>0</v>
      </c>
      <c r="AQ326" s="327">
        <v>-0.002</v>
      </c>
      <c r="AR326" s="327">
        <v>1500</v>
      </c>
      <c r="AS326" s="327">
        <v>0.005</v>
      </c>
      <c r="AT326" s="327">
        <v>0.013</v>
      </c>
    </row>
    <row r="327" spans="38:46" ht="12.75">
      <c r="AL327" s="327">
        <v>38564</v>
      </c>
      <c r="AM327" s="327">
        <v>0.6837615740740741</v>
      </c>
      <c r="AN327" s="327">
        <v>3180</v>
      </c>
      <c r="AO327" s="327">
        <v>1500</v>
      </c>
      <c r="AP327" s="327">
        <v>-0.002</v>
      </c>
      <c r="AQ327" s="327">
        <v>-0.004</v>
      </c>
      <c r="AR327" s="327">
        <v>1500</v>
      </c>
      <c r="AS327" s="327">
        <v>-0.02</v>
      </c>
      <c r="AT327" s="327">
        <v>-0.014</v>
      </c>
    </row>
    <row r="328" spans="38:46" ht="12.75">
      <c r="AL328" s="327">
        <v>38564</v>
      </c>
      <c r="AM328" s="327">
        <v>0.6907060185185184</v>
      </c>
      <c r="AN328" s="327">
        <v>3190</v>
      </c>
      <c r="AO328" s="327">
        <v>1500</v>
      </c>
      <c r="AP328" s="327">
        <v>-0.002</v>
      </c>
      <c r="AQ328" s="327">
        <v>-0.002</v>
      </c>
      <c r="AR328" s="327">
        <v>1500</v>
      </c>
      <c r="AS328" s="327">
        <v>0.007</v>
      </c>
      <c r="AT328" s="327">
        <v>0.004</v>
      </c>
    </row>
    <row r="329" spans="38:46" ht="12.75">
      <c r="AL329" s="327">
        <v>38564</v>
      </c>
      <c r="AM329" s="327">
        <v>0.697650462962963</v>
      </c>
      <c r="AN329" s="327">
        <v>3200</v>
      </c>
      <c r="AO329" s="327">
        <v>1500</v>
      </c>
      <c r="AP329" s="327">
        <v>-0.001</v>
      </c>
      <c r="AQ329" s="327">
        <v>-0.002</v>
      </c>
      <c r="AR329" s="327">
        <v>1500</v>
      </c>
      <c r="AS329" s="327">
        <v>0.003</v>
      </c>
      <c r="AT329" s="327">
        <v>-0.006</v>
      </c>
    </row>
    <row r="330" spans="38:46" ht="12.75">
      <c r="AL330" s="327">
        <v>38564</v>
      </c>
      <c r="AM330" s="327">
        <v>0.7045949074074075</v>
      </c>
      <c r="AN330" s="327">
        <v>3210</v>
      </c>
      <c r="AO330" s="327">
        <v>1500</v>
      </c>
      <c r="AP330" s="327">
        <v>-0.002</v>
      </c>
      <c r="AQ330" s="327">
        <v>-0.001</v>
      </c>
      <c r="AR330" s="327">
        <v>1500</v>
      </c>
      <c r="AS330" s="327">
        <v>-0.02</v>
      </c>
      <c r="AT330" s="327">
        <v>0.005</v>
      </c>
    </row>
    <row r="331" spans="38:46" ht="12.75">
      <c r="AL331" s="327">
        <v>38564</v>
      </c>
      <c r="AM331" s="327">
        <v>0.7115393518518518</v>
      </c>
      <c r="AN331" s="327">
        <v>3220</v>
      </c>
      <c r="AO331" s="327">
        <v>1500</v>
      </c>
      <c r="AP331" s="327">
        <v>0</v>
      </c>
      <c r="AQ331" s="327">
        <v>-0.003</v>
      </c>
      <c r="AR331" s="327">
        <v>1500</v>
      </c>
      <c r="AS331" s="327">
        <v>-0.014</v>
      </c>
      <c r="AT331" s="327">
        <v>0.001</v>
      </c>
    </row>
    <row r="332" spans="38:46" ht="12.75">
      <c r="AL332" s="327">
        <v>38564</v>
      </c>
      <c r="AM332" s="327">
        <v>0.7184837962962963</v>
      </c>
      <c r="AN332" s="327">
        <v>3230</v>
      </c>
      <c r="AO332" s="327">
        <v>1500</v>
      </c>
      <c r="AP332" s="327">
        <v>-0.002</v>
      </c>
      <c r="AQ332" s="327">
        <v>-0.001</v>
      </c>
      <c r="AR332" s="327">
        <v>1500</v>
      </c>
      <c r="AS332" s="327">
        <v>0.015</v>
      </c>
      <c r="AT332" s="327">
        <v>-0.007</v>
      </c>
    </row>
    <row r="333" spans="38:46" ht="12.75">
      <c r="AL333" s="327">
        <v>38564</v>
      </c>
      <c r="AM333" s="327">
        <v>0.7254282407407407</v>
      </c>
      <c r="AN333" s="327">
        <v>3240</v>
      </c>
      <c r="AO333" s="327">
        <v>1500</v>
      </c>
      <c r="AP333" s="327">
        <v>0</v>
      </c>
      <c r="AQ333" s="327">
        <v>-0.002</v>
      </c>
      <c r="AR333" s="327">
        <v>1500</v>
      </c>
      <c r="AS333" s="327">
        <v>-0.015</v>
      </c>
      <c r="AT333" s="327">
        <v>0.003</v>
      </c>
    </row>
    <row r="334" spans="38:46" ht="12.75">
      <c r="AL334" s="327">
        <v>38564</v>
      </c>
      <c r="AM334" s="327">
        <v>0.7323726851851852</v>
      </c>
      <c r="AN334" s="327">
        <v>3250</v>
      </c>
      <c r="AO334" s="327">
        <v>1550</v>
      </c>
      <c r="AP334" s="327">
        <v>-0.002</v>
      </c>
      <c r="AQ334" s="327">
        <v>-0.003</v>
      </c>
      <c r="AR334" s="327">
        <v>1550</v>
      </c>
      <c r="AS334" s="327">
        <v>-0.002</v>
      </c>
      <c r="AT334" s="327">
        <v>-0.02</v>
      </c>
    </row>
    <row r="335" spans="38:46" ht="12.75">
      <c r="AL335" s="327">
        <v>38564</v>
      </c>
      <c r="AM335" s="327">
        <v>0.7393171296296296</v>
      </c>
      <c r="AN335" s="327">
        <v>3260</v>
      </c>
      <c r="AO335" s="327">
        <v>1550</v>
      </c>
      <c r="AP335" s="327">
        <v>-0.002</v>
      </c>
      <c r="AQ335" s="327">
        <v>-0.001</v>
      </c>
      <c r="AR335" s="327">
        <v>1550</v>
      </c>
      <c r="AS335" s="327">
        <v>0.004</v>
      </c>
      <c r="AT335" s="327">
        <v>0.028</v>
      </c>
    </row>
    <row r="336" spans="38:46" ht="12.75">
      <c r="AL336" s="327">
        <v>38564</v>
      </c>
      <c r="AM336" s="327">
        <v>0.7462615740740741</v>
      </c>
      <c r="AN336" s="327">
        <v>3270</v>
      </c>
      <c r="AO336" s="327">
        <v>1550</v>
      </c>
      <c r="AP336" s="327">
        <v>-0.003</v>
      </c>
      <c r="AQ336" s="327">
        <v>-0.003</v>
      </c>
      <c r="AR336" s="327">
        <v>1550</v>
      </c>
      <c r="AS336" s="327">
        <v>0.017</v>
      </c>
      <c r="AT336" s="327">
        <v>-0.003</v>
      </c>
    </row>
    <row r="337" spans="38:46" ht="12.75">
      <c r="AL337" s="327">
        <v>38564</v>
      </c>
      <c r="AM337" s="327">
        <v>0.7532060185185184</v>
      </c>
      <c r="AN337" s="327">
        <v>3280</v>
      </c>
      <c r="AO337" s="327">
        <v>1550</v>
      </c>
      <c r="AP337" s="327">
        <v>-0.001</v>
      </c>
      <c r="AQ337" s="327">
        <v>-0.003</v>
      </c>
      <c r="AR337" s="327">
        <v>1550</v>
      </c>
      <c r="AS337" s="327">
        <v>0.005</v>
      </c>
      <c r="AT337" s="327">
        <v>-0.004</v>
      </c>
    </row>
    <row r="338" spans="38:46" ht="12.75">
      <c r="AL338" s="327">
        <v>38564</v>
      </c>
      <c r="AM338" s="327">
        <v>0.760150462962963</v>
      </c>
      <c r="AN338" s="327">
        <v>3290</v>
      </c>
      <c r="AO338" s="327">
        <v>1550</v>
      </c>
      <c r="AP338" s="327">
        <v>-0.002</v>
      </c>
      <c r="AQ338" s="327">
        <v>-0.001</v>
      </c>
      <c r="AR338" s="327">
        <v>1550</v>
      </c>
      <c r="AS338" s="327">
        <v>-0.003</v>
      </c>
      <c r="AT338" s="327">
        <v>-0.005</v>
      </c>
    </row>
    <row r="339" spans="38:46" ht="12.75">
      <c r="AL339" s="327">
        <v>38564</v>
      </c>
      <c r="AM339" s="327">
        <v>0.7670949074074075</v>
      </c>
      <c r="AN339" s="327">
        <v>3300</v>
      </c>
      <c r="AO339" s="327">
        <v>1550</v>
      </c>
      <c r="AP339" s="327">
        <v>-0.003</v>
      </c>
      <c r="AQ339" s="327">
        <v>-0.002</v>
      </c>
      <c r="AR339" s="327">
        <v>1550</v>
      </c>
      <c r="AS339" s="327">
        <v>-0.012</v>
      </c>
      <c r="AT339" s="327">
        <v>-0.008</v>
      </c>
    </row>
    <row r="340" spans="38:46" ht="12.75">
      <c r="AL340" s="327">
        <v>38564</v>
      </c>
      <c r="AM340" s="327">
        <v>0.7740393518518518</v>
      </c>
      <c r="AN340" s="327">
        <v>3310</v>
      </c>
      <c r="AO340" s="327">
        <v>1550</v>
      </c>
      <c r="AP340" s="327">
        <v>0</v>
      </c>
      <c r="AQ340" s="327">
        <v>-0.004</v>
      </c>
      <c r="AR340" s="327">
        <v>1550</v>
      </c>
      <c r="AS340" s="327">
        <v>0.011</v>
      </c>
      <c r="AT340" s="327">
        <v>-0.011</v>
      </c>
    </row>
    <row r="341" spans="38:46" ht="12.75">
      <c r="AL341" s="327">
        <v>38564</v>
      </c>
      <c r="AM341" s="327">
        <v>0.7809837962962963</v>
      </c>
      <c r="AN341" s="327">
        <v>3320</v>
      </c>
      <c r="AO341" s="327">
        <v>1550</v>
      </c>
      <c r="AP341" s="327">
        <v>-0.002</v>
      </c>
      <c r="AQ341" s="327">
        <v>-0.003</v>
      </c>
      <c r="AR341" s="327">
        <v>1550</v>
      </c>
      <c r="AS341" s="327">
        <v>0.004</v>
      </c>
      <c r="AT341" s="327">
        <v>0.021</v>
      </c>
    </row>
    <row r="342" spans="38:46" ht="12.75">
      <c r="AL342" s="327">
        <v>38564</v>
      </c>
      <c r="AM342" s="327">
        <v>0.7948726851851852</v>
      </c>
      <c r="AN342" s="327">
        <v>3340</v>
      </c>
      <c r="AO342" s="327">
        <v>1600</v>
      </c>
      <c r="AP342" s="327">
        <v>-0.003</v>
      </c>
      <c r="AQ342" s="327">
        <v>-0.002</v>
      </c>
      <c r="AR342" s="327">
        <v>1600</v>
      </c>
      <c r="AS342" s="327">
        <v>-0.027</v>
      </c>
      <c r="AT342" s="327">
        <v>-0.014</v>
      </c>
    </row>
    <row r="343" spans="38:46" ht="12.75">
      <c r="AL343" s="327">
        <v>38564</v>
      </c>
      <c r="AM343" s="327">
        <v>0.8018171296296296</v>
      </c>
      <c r="AN343" s="327">
        <v>3350</v>
      </c>
      <c r="AO343" s="327">
        <v>1600</v>
      </c>
      <c r="AP343" s="327">
        <v>-0.004</v>
      </c>
      <c r="AQ343" s="327">
        <v>-0.005</v>
      </c>
      <c r="AR343" s="327">
        <v>1600</v>
      </c>
      <c r="AS343" s="327">
        <v>0.004</v>
      </c>
      <c r="AT343" s="327">
        <v>-0.017</v>
      </c>
    </row>
    <row r="344" spans="38:46" ht="12.75">
      <c r="AL344" s="327">
        <v>38564</v>
      </c>
      <c r="AM344" s="327">
        <v>0.8087615740740741</v>
      </c>
      <c r="AN344" s="327">
        <v>3360</v>
      </c>
      <c r="AO344" s="327">
        <v>1600</v>
      </c>
      <c r="AP344" s="327">
        <v>0</v>
      </c>
      <c r="AQ344" s="327">
        <v>-0.004</v>
      </c>
      <c r="AR344" s="327">
        <v>1600</v>
      </c>
      <c r="AS344" s="327">
        <v>0.001</v>
      </c>
      <c r="AT344" s="327">
        <v>-0.012</v>
      </c>
    </row>
    <row r="345" spans="38:46" ht="12.75">
      <c r="AL345" s="327">
        <v>38564</v>
      </c>
      <c r="AM345" s="327">
        <v>0.8157060185185184</v>
      </c>
      <c r="AN345" s="327">
        <v>3370</v>
      </c>
      <c r="AO345" s="327">
        <v>1600</v>
      </c>
      <c r="AP345" s="327">
        <v>-0.001</v>
      </c>
      <c r="AQ345" s="327">
        <v>-0.005</v>
      </c>
      <c r="AR345" s="327">
        <v>1600</v>
      </c>
      <c r="AS345" s="327">
        <v>-0.024</v>
      </c>
      <c r="AT345" s="327">
        <v>-0.005</v>
      </c>
    </row>
    <row r="346" spans="38:46" ht="12.75">
      <c r="AL346" s="327">
        <v>38564</v>
      </c>
      <c r="AM346" s="327">
        <v>0.822650462962963</v>
      </c>
      <c r="AN346" s="327">
        <v>3380</v>
      </c>
      <c r="AO346" s="327">
        <v>1600</v>
      </c>
      <c r="AP346" s="327">
        <v>0</v>
      </c>
      <c r="AQ346" s="327">
        <v>-0.003</v>
      </c>
      <c r="AR346" s="327">
        <v>1600</v>
      </c>
      <c r="AS346" s="327">
        <v>0.003</v>
      </c>
      <c r="AT346" s="327">
        <v>-0.008</v>
      </c>
    </row>
    <row r="347" spans="38:46" ht="12.75">
      <c r="AL347" s="327">
        <v>38564</v>
      </c>
      <c r="AM347" s="327">
        <v>0.8295949074074075</v>
      </c>
      <c r="AN347" s="327">
        <v>3390</v>
      </c>
      <c r="AO347" s="327">
        <v>1600</v>
      </c>
      <c r="AP347" s="327">
        <v>0</v>
      </c>
      <c r="AQ347" s="327">
        <v>-0.001</v>
      </c>
      <c r="AR347" s="327">
        <v>1600</v>
      </c>
      <c r="AS347" s="327">
        <v>0.014</v>
      </c>
      <c r="AT347" s="327">
        <v>-0.029</v>
      </c>
    </row>
    <row r="348" spans="38:46" ht="12.75">
      <c r="AL348" s="327">
        <v>38564</v>
      </c>
      <c r="AM348" s="327">
        <v>0.8365393518518518</v>
      </c>
      <c r="AN348" s="327">
        <v>3400</v>
      </c>
      <c r="AO348" s="327">
        <v>1600</v>
      </c>
      <c r="AP348" s="327">
        <v>-0.004</v>
      </c>
      <c r="AQ348" s="327">
        <v>-0.004</v>
      </c>
      <c r="AR348" s="327">
        <v>1600</v>
      </c>
      <c r="AS348" s="327">
        <v>0.002</v>
      </c>
      <c r="AT348" s="327">
        <v>0.002</v>
      </c>
    </row>
    <row r="349" spans="38:46" ht="12.75">
      <c r="AL349" s="327">
        <v>38564</v>
      </c>
      <c r="AM349" s="327">
        <v>0.8434837962962963</v>
      </c>
      <c r="AN349" s="327">
        <v>3410</v>
      </c>
      <c r="AO349" s="327">
        <v>1600</v>
      </c>
      <c r="AP349" s="327">
        <v>0</v>
      </c>
      <c r="AQ349" s="327">
        <v>-0.003</v>
      </c>
      <c r="AR349" s="327">
        <v>1600</v>
      </c>
      <c r="AS349" s="327">
        <v>0.008</v>
      </c>
      <c r="AT349" s="327">
        <v>-0.003</v>
      </c>
    </row>
    <row r="350" spans="38:46" ht="12.75">
      <c r="AL350" s="327">
        <v>38564</v>
      </c>
      <c r="AM350" s="327">
        <v>0.8504282407407407</v>
      </c>
      <c r="AN350" s="327">
        <v>3420</v>
      </c>
      <c r="AO350" s="327">
        <v>1600</v>
      </c>
      <c r="AP350" s="327">
        <v>-0.003</v>
      </c>
      <c r="AQ350" s="327">
        <v>-0.006</v>
      </c>
      <c r="AR350" s="327">
        <v>1600</v>
      </c>
      <c r="AS350" s="327">
        <v>0.003</v>
      </c>
      <c r="AT350" s="327">
        <v>-0.025</v>
      </c>
    </row>
    <row r="351" spans="38:46" ht="12.75">
      <c r="AL351" s="327">
        <v>38564</v>
      </c>
      <c r="AM351" s="327">
        <v>0.8573842592592592</v>
      </c>
      <c r="AN351" s="327">
        <v>3430</v>
      </c>
      <c r="AO351" s="327">
        <v>1600</v>
      </c>
      <c r="AP351" s="327">
        <v>0</v>
      </c>
      <c r="AQ351" s="327">
        <v>-0.005</v>
      </c>
      <c r="AR351" s="327">
        <v>1600</v>
      </c>
      <c r="AS351" s="327">
        <v>-0.016</v>
      </c>
      <c r="AT351" s="327">
        <v>-0.001</v>
      </c>
    </row>
    <row r="352" spans="38:46" ht="12.75">
      <c r="AL352" s="327">
        <v>38564</v>
      </c>
      <c r="AM352" s="327">
        <v>0.8643287037037037</v>
      </c>
      <c r="AN352" s="327">
        <v>3440</v>
      </c>
      <c r="AO352" s="327">
        <v>1600</v>
      </c>
      <c r="AP352" s="327">
        <v>0</v>
      </c>
      <c r="AQ352" s="327">
        <v>-0.003</v>
      </c>
      <c r="AR352" s="327">
        <v>1600</v>
      </c>
      <c r="AS352" s="327">
        <v>-0.005</v>
      </c>
      <c r="AT352" s="327">
        <v>0.012</v>
      </c>
    </row>
    <row r="353" spans="38:46" ht="12.75">
      <c r="AL353" s="327">
        <v>38564</v>
      </c>
      <c r="AM353" s="327">
        <v>0.871273148148148</v>
      </c>
      <c r="AN353" s="327">
        <v>3450</v>
      </c>
      <c r="AO353" s="327">
        <v>1600</v>
      </c>
      <c r="AP353" s="327">
        <v>-0.001</v>
      </c>
      <c r="AQ353" s="327">
        <v>-0.005</v>
      </c>
      <c r="AR353" s="327">
        <v>1600</v>
      </c>
      <c r="AS353" s="327">
        <v>-0.013</v>
      </c>
      <c r="AT353" s="327">
        <v>-0.006</v>
      </c>
    </row>
    <row r="354" spans="38:46" ht="12.75">
      <c r="AL354" s="327">
        <v>38564</v>
      </c>
      <c r="AM354" s="327">
        <v>0.8782175925925926</v>
      </c>
      <c r="AN354" s="327">
        <v>3460</v>
      </c>
      <c r="AO354" s="327">
        <v>1600</v>
      </c>
      <c r="AP354" s="327">
        <v>-0.004</v>
      </c>
      <c r="AQ354" s="327">
        <v>-0.006</v>
      </c>
      <c r="AR354" s="327">
        <v>1600</v>
      </c>
      <c r="AS354" s="327">
        <v>0.017</v>
      </c>
      <c r="AT354" s="327">
        <v>0.003</v>
      </c>
    </row>
    <row r="355" spans="38:46" ht="12.75">
      <c r="AL355" s="327">
        <v>38564</v>
      </c>
      <c r="AM355" s="327">
        <v>0.8851620370370371</v>
      </c>
      <c r="AN355" s="327">
        <v>3470</v>
      </c>
      <c r="AO355" s="327">
        <v>1600</v>
      </c>
      <c r="AP355" s="327">
        <v>-0.002</v>
      </c>
      <c r="AQ355" s="327">
        <v>-0.002</v>
      </c>
      <c r="AR355" s="327">
        <v>1600</v>
      </c>
      <c r="AS355" s="327">
        <v>-0.031</v>
      </c>
      <c r="AT355" s="327">
        <v>0.004</v>
      </c>
    </row>
    <row r="356" spans="38:46" ht="12.75">
      <c r="AL356" s="327">
        <v>38564</v>
      </c>
      <c r="AM356" s="327">
        <v>0.8921064814814814</v>
      </c>
      <c r="AN356" s="327">
        <v>3480</v>
      </c>
      <c r="AO356" s="327">
        <v>1600</v>
      </c>
      <c r="AP356" s="327">
        <v>-0.001</v>
      </c>
      <c r="AQ356" s="327">
        <v>-0.006</v>
      </c>
      <c r="AR356" s="327">
        <v>1600</v>
      </c>
      <c r="AS356" s="327">
        <v>0.003</v>
      </c>
      <c r="AT356" s="327">
        <v>-0.026</v>
      </c>
    </row>
    <row r="357" spans="38:46" ht="12.75">
      <c r="AL357" s="327">
        <v>38564</v>
      </c>
      <c r="AM357" s="327">
        <v>0.899050925925926</v>
      </c>
      <c r="AN357" s="327">
        <v>3490</v>
      </c>
      <c r="AO357" s="327">
        <v>1600</v>
      </c>
      <c r="AP357" s="327">
        <v>-0.004</v>
      </c>
      <c r="AQ357" s="327">
        <v>-0.009</v>
      </c>
      <c r="AR357" s="327">
        <v>1600</v>
      </c>
      <c r="AS357" s="327">
        <v>0.001</v>
      </c>
      <c r="AT357" s="327">
        <v>0.02</v>
      </c>
    </row>
    <row r="358" spans="38:46" ht="12.75">
      <c r="AL358" s="327">
        <v>38564</v>
      </c>
      <c r="AM358" s="327">
        <v>0.9059953703703704</v>
      </c>
      <c r="AN358" s="327">
        <v>3500</v>
      </c>
      <c r="AO358" s="327">
        <v>1600</v>
      </c>
      <c r="AP358" s="327">
        <v>-0.002</v>
      </c>
      <c r="AQ358" s="327">
        <v>-0.004</v>
      </c>
      <c r="AR358" s="327">
        <v>1600</v>
      </c>
      <c r="AS358" s="327">
        <v>0.011</v>
      </c>
      <c r="AT358" s="327">
        <v>-0.005</v>
      </c>
    </row>
    <row r="359" spans="38:46" ht="12.75">
      <c r="AL359" s="327">
        <v>38564</v>
      </c>
      <c r="AM359" s="327">
        <v>0.9129398148148148</v>
      </c>
      <c r="AN359" s="327">
        <v>3510</v>
      </c>
      <c r="AO359" s="327">
        <v>1600</v>
      </c>
      <c r="AP359" s="327">
        <v>-0.002</v>
      </c>
      <c r="AQ359" s="327">
        <v>-0.004</v>
      </c>
      <c r="AR359" s="327">
        <v>1600</v>
      </c>
      <c r="AS359" s="327">
        <v>-0.018</v>
      </c>
      <c r="AT359" s="327">
        <v>-0.014</v>
      </c>
    </row>
    <row r="360" spans="38:46" ht="12.75">
      <c r="AL360" s="327">
        <v>38564</v>
      </c>
      <c r="AM360" s="327">
        <v>0.9198842592592592</v>
      </c>
      <c r="AN360" s="327">
        <v>3520</v>
      </c>
      <c r="AO360" s="327">
        <v>1600</v>
      </c>
      <c r="AP360" s="327">
        <v>0</v>
      </c>
      <c r="AQ360" s="327">
        <v>-0.003</v>
      </c>
      <c r="AR360" s="327">
        <v>1600</v>
      </c>
      <c r="AS360" s="327">
        <v>0.013</v>
      </c>
      <c r="AT360" s="327">
        <v>-0.014</v>
      </c>
    </row>
    <row r="361" spans="38:46" ht="12.75">
      <c r="AL361" s="327">
        <v>38564</v>
      </c>
      <c r="AM361" s="327">
        <v>0.9268287037037037</v>
      </c>
      <c r="AN361" s="327">
        <v>3530</v>
      </c>
      <c r="AO361" s="327">
        <v>1600</v>
      </c>
      <c r="AP361" s="327">
        <v>-0.002</v>
      </c>
      <c r="AQ361" s="327">
        <v>-0.003</v>
      </c>
      <c r="AR361" s="327">
        <v>1600</v>
      </c>
      <c r="AS361" s="327">
        <v>0.002</v>
      </c>
      <c r="AT361" s="327">
        <v>-0.007</v>
      </c>
    </row>
    <row r="362" spans="38:46" ht="12.75">
      <c r="AL362" s="327">
        <v>38564</v>
      </c>
      <c r="AM362" s="327">
        <v>0.933773148148148</v>
      </c>
      <c r="AN362" s="327">
        <v>3540</v>
      </c>
      <c r="AO362" s="327">
        <v>1600</v>
      </c>
      <c r="AP362" s="327">
        <v>0.001</v>
      </c>
      <c r="AQ362" s="327">
        <v>-0.001</v>
      </c>
      <c r="AR362" s="327">
        <v>1600</v>
      </c>
      <c r="AS362" s="327">
        <v>0.005</v>
      </c>
      <c r="AT362" s="327">
        <v>-0.005</v>
      </c>
    </row>
    <row r="363" spans="38:46" ht="12.75">
      <c r="AL363" s="327">
        <v>38564</v>
      </c>
      <c r="AM363" s="327">
        <v>0.9407175925925926</v>
      </c>
      <c r="AN363" s="327">
        <v>3550</v>
      </c>
      <c r="AO363" s="327">
        <v>1600</v>
      </c>
      <c r="AP363" s="327">
        <v>-0.001</v>
      </c>
      <c r="AQ363" s="327">
        <v>-0.005</v>
      </c>
      <c r="AR363" s="327">
        <v>1600</v>
      </c>
      <c r="AS363" s="327">
        <v>0.024</v>
      </c>
      <c r="AT363" s="327">
        <v>0.009</v>
      </c>
    </row>
    <row r="364" spans="38:46" ht="12.75">
      <c r="AL364" s="327">
        <v>38564</v>
      </c>
      <c r="AM364" s="327">
        <v>0.9476620370370371</v>
      </c>
      <c r="AN364" s="327">
        <v>3560</v>
      </c>
      <c r="AO364" s="327">
        <v>1600</v>
      </c>
      <c r="AP364" s="327">
        <v>-0.003</v>
      </c>
      <c r="AQ364" s="327">
        <v>-0.006</v>
      </c>
      <c r="AR364" s="327">
        <v>1600</v>
      </c>
      <c r="AS364" s="327">
        <v>-0.01</v>
      </c>
      <c r="AT364" s="327">
        <v>0.005</v>
      </c>
    </row>
    <row r="365" spans="38:46" ht="12.75">
      <c r="AL365" s="327">
        <v>38564</v>
      </c>
      <c r="AM365" s="327">
        <v>0.9546064814814814</v>
      </c>
      <c r="AN365" s="327">
        <v>3570</v>
      </c>
      <c r="AO365" s="327">
        <v>1600</v>
      </c>
      <c r="AP365" s="327">
        <v>-0.001</v>
      </c>
      <c r="AQ365" s="327">
        <v>-0.004</v>
      </c>
      <c r="AR365" s="327">
        <v>1600</v>
      </c>
      <c r="AS365" s="327">
        <v>0.007</v>
      </c>
      <c r="AT365" s="327">
        <v>-0.021</v>
      </c>
    </row>
    <row r="366" spans="38:46" ht="12.75">
      <c r="AL366" s="327">
        <v>38564</v>
      </c>
      <c r="AM366" s="327">
        <v>0.961550925925926</v>
      </c>
      <c r="AN366" s="327">
        <v>3580</v>
      </c>
      <c r="AO366" s="327">
        <v>1600</v>
      </c>
      <c r="AP366" s="327">
        <v>-0.001</v>
      </c>
      <c r="AQ366" s="327">
        <v>-0.004</v>
      </c>
      <c r="AR366" s="327">
        <v>1600</v>
      </c>
      <c r="AS366" s="327">
        <v>-0.028</v>
      </c>
      <c r="AT366" s="327">
        <v>-0.005</v>
      </c>
    </row>
    <row r="367" spans="38:46" ht="12.75">
      <c r="AL367" s="327">
        <v>38564</v>
      </c>
      <c r="AM367" s="327">
        <v>0.9684953703703704</v>
      </c>
      <c r="AN367" s="327">
        <v>3590</v>
      </c>
      <c r="AO367" s="327">
        <v>1600</v>
      </c>
      <c r="AP367" s="327">
        <v>0</v>
      </c>
      <c r="AQ367" s="327">
        <v>-0.007</v>
      </c>
      <c r="AR367" s="327">
        <v>1600</v>
      </c>
      <c r="AS367" s="327">
        <v>-0.004</v>
      </c>
      <c r="AT367" s="327">
        <v>-0.009</v>
      </c>
    </row>
    <row r="368" spans="38:46" ht="12.75">
      <c r="AL368" s="327">
        <v>38564</v>
      </c>
      <c r="AM368" s="327">
        <v>0.9754398148148148</v>
      </c>
      <c r="AN368" s="327">
        <v>3600</v>
      </c>
      <c r="AO368" s="327">
        <v>1600</v>
      </c>
      <c r="AP368" s="327">
        <v>-0.004</v>
      </c>
      <c r="AQ368" s="327">
        <v>-0.004</v>
      </c>
      <c r="AR368" s="327">
        <v>1600</v>
      </c>
      <c r="AS368" s="327">
        <v>0.027</v>
      </c>
      <c r="AT368" s="327">
        <v>-0.034</v>
      </c>
    </row>
    <row r="369" spans="38:46" ht="12.75">
      <c r="AL369" s="327">
        <v>38564</v>
      </c>
      <c r="AM369" s="327">
        <v>0.9823842592592592</v>
      </c>
      <c r="AN369" s="327">
        <v>3610</v>
      </c>
      <c r="AO369" s="327">
        <v>1600</v>
      </c>
      <c r="AP369" s="327">
        <v>-0.003</v>
      </c>
      <c r="AQ369" s="327">
        <v>-0.005</v>
      </c>
      <c r="AR369" s="327">
        <v>1600</v>
      </c>
      <c r="AS369" s="327">
        <v>0.003</v>
      </c>
      <c r="AT369" s="327">
        <v>0.007</v>
      </c>
    </row>
    <row r="370" spans="38:46" ht="12.75">
      <c r="AL370" s="327">
        <v>38564</v>
      </c>
      <c r="AM370" s="327">
        <v>0.9893287037037037</v>
      </c>
      <c r="AN370" s="327">
        <v>3620</v>
      </c>
      <c r="AO370" s="327">
        <v>1600</v>
      </c>
      <c r="AP370" s="327">
        <v>-0.002</v>
      </c>
      <c r="AQ370" s="327">
        <v>-0.005</v>
      </c>
      <c r="AR370" s="327">
        <v>1600</v>
      </c>
      <c r="AS370" s="327">
        <v>-0.005</v>
      </c>
      <c r="AT370" s="327">
        <v>0.009</v>
      </c>
    </row>
    <row r="371" spans="38:46" ht="12.75">
      <c r="AL371" s="327">
        <v>38564</v>
      </c>
      <c r="AM371" s="327">
        <v>0.996273148148148</v>
      </c>
      <c r="AN371" s="327">
        <v>3630</v>
      </c>
      <c r="AO371" s="327">
        <v>1600</v>
      </c>
      <c r="AP371" s="327">
        <v>-0.002</v>
      </c>
      <c r="AQ371" s="327">
        <v>-0.006</v>
      </c>
      <c r="AR371" s="327">
        <v>1600</v>
      </c>
      <c r="AS371" s="327">
        <v>-0.024</v>
      </c>
      <c r="AT371" s="327">
        <v>-0.008</v>
      </c>
    </row>
    <row r="372" spans="38:46" ht="12.75">
      <c r="AL372" s="327">
        <v>38565</v>
      </c>
      <c r="AM372" s="327">
        <v>0.0032175925925925926</v>
      </c>
      <c r="AN372" s="327">
        <v>3640</v>
      </c>
      <c r="AO372" s="327">
        <v>1600</v>
      </c>
      <c r="AP372" s="327">
        <v>-0.004</v>
      </c>
      <c r="AQ372" s="327">
        <v>-0.003</v>
      </c>
      <c r="AR372" s="327">
        <v>1600</v>
      </c>
      <c r="AS372" s="327">
        <v>-0.001</v>
      </c>
      <c r="AT372" s="327">
        <v>-0.013</v>
      </c>
    </row>
    <row r="373" spans="38:46" ht="12.75">
      <c r="AL373" s="327">
        <v>38565</v>
      </c>
      <c r="AM373" s="327">
        <v>0.010162037037037037</v>
      </c>
      <c r="AN373" s="327">
        <v>3650</v>
      </c>
      <c r="AO373" s="327">
        <v>1600</v>
      </c>
      <c r="AP373" s="327">
        <v>0</v>
      </c>
      <c r="AQ373" s="327">
        <v>-0.006</v>
      </c>
      <c r="AR373" s="327">
        <v>1600</v>
      </c>
      <c r="AS373" s="327">
        <v>0.028</v>
      </c>
      <c r="AT373" s="327">
        <v>-0.016</v>
      </c>
    </row>
    <row r="374" spans="38:46" ht="12.75">
      <c r="AL374" s="327">
        <v>38565</v>
      </c>
      <c r="AM374" s="327">
        <v>0.017118055555555556</v>
      </c>
      <c r="AN374" s="327">
        <v>3660</v>
      </c>
      <c r="AO374" s="327">
        <v>1600</v>
      </c>
      <c r="AP374" s="327">
        <v>0.001</v>
      </c>
      <c r="AQ374" s="327">
        <v>-0.005</v>
      </c>
      <c r="AR374" s="327">
        <v>1600</v>
      </c>
      <c r="AS374" s="327">
        <v>-0.002</v>
      </c>
      <c r="AT374" s="327">
        <v>-0.027</v>
      </c>
    </row>
    <row r="375" spans="38:46" ht="12.75">
      <c r="AL375" s="327">
        <v>38565</v>
      </c>
      <c r="AM375" s="327">
        <v>0.024050925925925924</v>
      </c>
      <c r="AN375" s="327">
        <v>3670</v>
      </c>
      <c r="AO375" s="327">
        <v>1600</v>
      </c>
      <c r="AP375" s="327">
        <v>-0.002</v>
      </c>
      <c r="AQ375" s="327">
        <v>-0.004</v>
      </c>
      <c r="AR375" s="327">
        <v>1600</v>
      </c>
      <c r="AS375" s="327">
        <v>0.016</v>
      </c>
      <c r="AT375" s="327">
        <v>-0.026</v>
      </c>
    </row>
    <row r="376" spans="38:46" ht="12.75">
      <c r="AL376" s="327">
        <v>38565</v>
      </c>
      <c r="AM376" s="327">
        <v>0.031006944444444445</v>
      </c>
      <c r="AN376" s="327">
        <v>3680</v>
      </c>
      <c r="AO376" s="327">
        <v>1600</v>
      </c>
      <c r="AP376" s="327">
        <v>-0.002</v>
      </c>
      <c r="AQ376" s="327">
        <v>-0.002</v>
      </c>
      <c r="AR376" s="327">
        <v>1600</v>
      </c>
      <c r="AS376" s="327">
        <v>0.011</v>
      </c>
      <c r="AT376" s="327">
        <v>-0.009</v>
      </c>
    </row>
    <row r="377" spans="38:46" ht="12.75">
      <c r="AL377" s="327">
        <v>38565</v>
      </c>
      <c r="AM377" s="327">
        <v>0.03795138888888889</v>
      </c>
      <c r="AN377" s="327">
        <v>3690</v>
      </c>
      <c r="AO377" s="327">
        <v>1600</v>
      </c>
      <c r="AP377" s="327">
        <v>-0.002</v>
      </c>
      <c r="AQ377" s="327">
        <v>-0.005</v>
      </c>
      <c r="AR377" s="327">
        <v>1600</v>
      </c>
      <c r="AS377" s="327">
        <v>-0.025</v>
      </c>
      <c r="AT377" s="327">
        <v>-0.003</v>
      </c>
    </row>
    <row r="378" spans="38:46" ht="12.75">
      <c r="AL378" s="327">
        <v>38565</v>
      </c>
      <c r="AM378" s="327">
        <v>0.04489583333333333</v>
      </c>
      <c r="AN378" s="327">
        <v>3700</v>
      </c>
      <c r="AO378" s="327">
        <v>1600</v>
      </c>
      <c r="AP378" s="327">
        <v>-0.002</v>
      </c>
      <c r="AQ378" s="327">
        <v>-0.004</v>
      </c>
      <c r="AR378" s="327">
        <v>1600</v>
      </c>
      <c r="AS378" s="327">
        <v>0.017</v>
      </c>
      <c r="AT378" s="327">
        <v>0.008</v>
      </c>
    </row>
    <row r="379" spans="38:46" ht="12.75">
      <c r="AL379" s="327">
        <v>38565</v>
      </c>
      <c r="AM379" s="327">
        <v>0.05184027777777778</v>
      </c>
      <c r="AN379" s="327">
        <v>3710</v>
      </c>
      <c r="AO379" s="327">
        <v>1600</v>
      </c>
      <c r="AP379" s="327">
        <v>-0.003</v>
      </c>
      <c r="AQ379" s="327">
        <v>-0.005</v>
      </c>
      <c r="AR379" s="327">
        <v>1600</v>
      </c>
      <c r="AS379" s="327">
        <v>-0.017</v>
      </c>
      <c r="AT379" s="327">
        <v>-0.011</v>
      </c>
    </row>
    <row r="380" spans="38:46" ht="12.75">
      <c r="AL380" s="327">
        <v>38565</v>
      </c>
      <c r="AM380" s="327">
        <v>0.058784722222222224</v>
      </c>
      <c r="AN380" s="327">
        <v>3720</v>
      </c>
      <c r="AO380" s="327">
        <v>1600</v>
      </c>
      <c r="AP380" s="327">
        <v>0</v>
      </c>
      <c r="AQ380" s="327">
        <v>-0.002</v>
      </c>
      <c r="AR380" s="327">
        <v>1600</v>
      </c>
      <c r="AS380" s="327">
        <v>0.003</v>
      </c>
      <c r="AT380" s="327">
        <v>-0.029</v>
      </c>
    </row>
    <row r="381" spans="38:46" ht="12.75">
      <c r="AL381" s="327">
        <v>38565</v>
      </c>
      <c r="AM381" s="327">
        <v>0.06572916666666667</v>
      </c>
      <c r="AN381" s="327">
        <v>3730</v>
      </c>
      <c r="AO381" s="327">
        <v>1600</v>
      </c>
      <c r="AP381" s="327">
        <v>-0.002</v>
      </c>
      <c r="AQ381" s="327">
        <v>-0.004</v>
      </c>
      <c r="AR381" s="327">
        <v>1600</v>
      </c>
      <c r="AS381" s="327">
        <v>0.011</v>
      </c>
      <c r="AT381" s="327">
        <v>0.011</v>
      </c>
    </row>
    <row r="382" spans="38:46" ht="12.75">
      <c r="AL382" s="327">
        <v>38565</v>
      </c>
      <c r="AM382" s="327">
        <v>0.0726736111111111</v>
      </c>
      <c r="AN382" s="327">
        <v>3740</v>
      </c>
      <c r="AO382" s="327">
        <v>1600</v>
      </c>
      <c r="AP382" s="327">
        <v>-0.001</v>
      </c>
      <c r="AQ382" s="327">
        <v>-0.006</v>
      </c>
      <c r="AR382" s="327">
        <v>1600</v>
      </c>
      <c r="AS382" s="327">
        <v>0.012</v>
      </c>
      <c r="AT382" s="327">
        <v>0.008</v>
      </c>
    </row>
    <row r="383" spans="38:46" ht="12.75">
      <c r="AL383" s="327">
        <v>38565</v>
      </c>
      <c r="AM383" s="327">
        <v>0.07961805555555555</v>
      </c>
      <c r="AN383" s="327">
        <v>3750</v>
      </c>
      <c r="AO383" s="327">
        <v>1600</v>
      </c>
      <c r="AP383" s="327">
        <v>-0.002</v>
      </c>
      <c r="AQ383" s="327">
        <v>-0.002</v>
      </c>
      <c r="AR383" s="327">
        <v>1600</v>
      </c>
      <c r="AS383" s="327">
        <v>0.012</v>
      </c>
      <c r="AT383" s="327">
        <v>0.01</v>
      </c>
    </row>
    <row r="384" spans="38:46" ht="12.75">
      <c r="AL384" s="327">
        <v>38565</v>
      </c>
      <c r="AM384" s="327">
        <v>0.0865625</v>
      </c>
      <c r="AN384" s="327">
        <v>3760</v>
      </c>
      <c r="AO384" s="327">
        <v>1600</v>
      </c>
      <c r="AP384" s="327">
        <v>-0.002</v>
      </c>
      <c r="AQ384" s="327">
        <v>-0.002</v>
      </c>
      <c r="AR384" s="327">
        <v>1600</v>
      </c>
      <c r="AS384" s="327">
        <v>-0.009</v>
      </c>
      <c r="AT384" s="327">
        <v>0.003</v>
      </c>
    </row>
    <row r="385" spans="38:46" ht="12.75">
      <c r="AL385" s="327">
        <v>38565</v>
      </c>
      <c r="AM385" s="327">
        <v>0.09350694444444445</v>
      </c>
      <c r="AN385" s="327">
        <v>3770</v>
      </c>
      <c r="AO385" s="327">
        <v>1600</v>
      </c>
      <c r="AP385" s="327">
        <v>-0.003</v>
      </c>
      <c r="AQ385" s="327">
        <v>-0.004</v>
      </c>
      <c r="AR385" s="327">
        <v>1600</v>
      </c>
      <c r="AS385" s="327">
        <v>-0.002</v>
      </c>
      <c r="AT385" s="327">
        <v>-0.015</v>
      </c>
    </row>
    <row r="386" spans="38:46" ht="12.75">
      <c r="AL386" s="327">
        <v>38565</v>
      </c>
      <c r="AM386" s="327">
        <v>0.10045138888888888</v>
      </c>
      <c r="AN386" s="327">
        <v>3780</v>
      </c>
      <c r="AO386" s="327">
        <v>1600</v>
      </c>
      <c r="AP386" s="327">
        <v>-0.002</v>
      </c>
      <c r="AQ386" s="327">
        <v>-0.006</v>
      </c>
      <c r="AR386" s="327">
        <v>1600</v>
      </c>
      <c r="AS386" s="327">
        <v>0.003</v>
      </c>
      <c r="AT386" s="327">
        <v>-0.012</v>
      </c>
    </row>
    <row r="387" spans="38:46" ht="12.75">
      <c r="AL387" s="327">
        <v>38565</v>
      </c>
      <c r="AM387" s="327">
        <v>0.10739583333333334</v>
      </c>
      <c r="AN387" s="327">
        <v>3790</v>
      </c>
      <c r="AO387" s="327">
        <v>1600</v>
      </c>
      <c r="AP387" s="327">
        <v>-0.001</v>
      </c>
      <c r="AQ387" s="327">
        <v>-0.005</v>
      </c>
      <c r="AR387" s="327">
        <v>1600</v>
      </c>
      <c r="AS387" s="327">
        <v>0.01</v>
      </c>
      <c r="AT387" s="327">
        <v>-0.009</v>
      </c>
    </row>
    <row r="388" spans="38:46" ht="12.75">
      <c r="AL388" s="327">
        <v>38565</v>
      </c>
      <c r="AM388" s="327">
        <v>0.11434027777777778</v>
      </c>
      <c r="AN388" s="327">
        <v>3800</v>
      </c>
      <c r="AO388" s="327">
        <v>1600</v>
      </c>
      <c r="AP388" s="327">
        <v>-0.002</v>
      </c>
      <c r="AQ388" s="327">
        <v>-0.004</v>
      </c>
      <c r="AR388" s="327">
        <v>1600</v>
      </c>
      <c r="AS388" s="327">
        <v>0.01</v>
      </c>
      <c r="AT388" s="327">
        <v>-0.009</v>
      </c>
    </row>
    <row r="389" spans="38:46" ht="12.75">
      <c r="AL389" s="327">
        <v>38565</v>
      </c>
      <c r="AM389" s="327">
        <v>0.12128472222222221</v>
      </c>
      <c r="AN389" s="327">
        <v>3810</v>
      </c>
      <c r="AO389" s="327">
        <v>1600</v>
      </c>
      <c r="AP389" s="327">
        <v>-0.002</v>
      </c>
      <c r="AQ389" s="327">
        <v>-0.003</v>
      </c>
      <c r="AR389" s="327">
        <v>1600</v>
      </c>
      <c r="AS389" s="327">
        <v>0.003</v>
      </c>
      <c r="AT389" s="327">
        <v>-0.008</v>
      </c>
    </row>
    <row r="390" spans="38:46" ht="12.75">
      <c r="AL390" s="327">
        <v>38565</v>
      </c>
      <c r="AM390" s="327">
        <v>0.12822916666666667</v>
      </c>
      <c r="AN390" s="327">
        <v>3820</v>
      </c>
      <c r="AO390" s="327">
        <v>1600</v>
      </c>
      <c r="AP390" s="327">
        <v>-0.001</v>
      </c>
      <c r="AQ390" s="327">
        <v>-0.003</v>
      </c>
      <c r="AR390" s="327">
        <v>1600</v>
      </c>
      <c r="AS390" s="327">
        <v>0.012</v>
      </c>
      <c r="AT390" s="327">
        <v>-0.01</v>
      </c>
    </row>
    <row r="391" spans="38:46" ht="12.75">
      <c r="AL391" s="327">
        <v>38565</v>
      </c>
      <c r="AM391" s="327">
        <v>0.13517361111111112</v>
      </c>
      <c r="AN391" s="327">
        <v>3830</v>
      </c>
      <c r="AO391" s="327">
        <v>1600</v>
      </c>
      <c r="AP391" s="327">
        <v>-0.004</v>
      </c>
      <c r="AQ391" s="327">
        <v>-0.005</v>
      </c>
      <c r="AR391" s="327">
        <v>1600</v>
      </c>
      <c r="AS391" s="327">
        <v>-0.001</v>
      </c>
      <c r="AT391" s="327">
        <v>-0.009</v>
      </c>
    </row>
    <row r="392" spans="38:46" ht="12.75">
      <c r="AL392" s="327">
        <v>38565</v>
      </c>
      <c r="AM392" s="327">
        <v>0.14211805555555554</v>
      </c>
      <c r="AN392" s="327">
        <v>3840</v>
      </c>
      <c r="AO392" s="327">
        <v>1600</v>
      </c>
      <c r="AP392" s="327">
        <v>-0.001</v>
      </c>
      <c r="AQ392" s="327">
        <v>-0.004</v>
      </c>
      <c r="AR392" s="327">
        <v>1600</v>
      </c>
      <c r="AS392" s="327">
        <v>0.007</v>
      </c>
      <c r="AT392" s="327">
        <v>0.025</v>
      </c>
    </row>
    <row r="393" spans="38:46" ht="12.75">
      <c r="AL393" s="327">
        <v>38565</v>
      </c>
      <c r="AM393" s="327">
        <v>0.1490625</v>
      </c>
      <c r="AN393" s="327">
        <v>3850</v>
      </c>
      <c r="AO393" s="327">
        <v>1600</v>
      </c>
      <c r="AP393" s="327">
        <v>0</v>
      </c>
      <c r="AQ393" s="327">
        <v>-0.005</v>
      </c>
      <c r="AR393" s="327">
        <v>1600</v>
      </c>
      <c r="AS393" s="327">
        <v>-0.008</v>
      </c>
      <c r="AT393" s="327">
        <v>0.008</v>
      </c>
    </row>
    <row r="394" spans="38:46" ht="12.75">
      <c r="AL394" s="327">
        <v>38565</v>
      </c>
      <c r="AM394" s="327">
        <v>0.15600694444444443</v>
      </c>
      <c r="AN394" s="327">
        <v>3860</v>
      </c>
      <c r="AO394" s="327">
        <v>1600</v>
      </c>
      <c r="AP394" s="327">
        <v>-0.003</v>
      </c>
      <c r="AQ394" s="327">
        <v>-0.004</v>
      </c>
      <c r="AR394" s="327">
        <v>1600</v>
      </c>
      <c r="AS394" s="327">
        <v>0.004</v>
      </c>
      <c r="AT394" s="327">
        <v>0.002</v>
      </c>
    </row>
    <row r="395" spans="38:46" ht="12.75">
      <c r="AL395" s="327">
        <v>38565</v>
      </c>
      <c r="AM395" s="327">
        <v>0.16296296296296295</v>
      </c>
      <c r="AN395" s="327">
        <v>3870</v>
      </c>
      <c r="AO395" s="327">
        <v>1600</v>
      </c>
      <c r="AP395" s="327">
        <v>-0.004</v>
      </c>
      <c r="AQ395" s="327">
        <v>-0.004</v>
      </c>
      <c r="AR395" s="327">
        <v>1600</v>
      </c>
      <c r="AS395" s="327">
        <v>0.002</v>
      </c>
      <c r="AT395" s="327">
        <v>-0.003</v>
      </c>
    </row>
    <row r="396" spans="38:46" ht="12.75">
      <c r="AL396" s="327">
        <v>38565</v>
      </c>
      <c r="AM396" s="327">
        <v>0.16989583333333333</v>
      </c>
      <c r="AN396" s="327">
        <v>3880</v>
      </c>
      <c r="AO396" s="327">
        <v>1600</v>
      </c>
      <c r="AP396" s="327">
        <v>-0.001</v>
      </c>
      <c r="AQ396" s="327">
        <v>-0.004</v>
      </c>
      <c r="AR396" s="327">
        <v>1600</v>
      </c>
      <c r="AS396" s="327">
        <v>-0.007</v>
      </c>
      <c r="AT396" s="327">
        <v>0.012</v>
      </c>
    </row>
    <row r="397" spans="38:46" ht="12.75">
      <c r="AL397" s="327">
        <v>38565</v>
      </c>
      <c r="AM397" s="327">
        <v>0.17685185185185184</v>
      </c>
      <c r="AN397" s="327">
        <v>3890</v>
      </c>
      <c r="AO397" s="327">
        <v>1600</v>
      </c>
      <c r="AP397" s="327">
        <v>-0.002</v>
      </c>
      <c r="AQ397" s="327">
        <v>-0.002</v>
      </c>
      <c r="AR397" s="327">
        <v>1600</v>
      </c>
      <c r="AS397" s="327">
        <v>-0.007</v>
      </c>
      <c r="AT397" s="327">
        <v>-0.003</v>
      </c>
    </row>
    <row r="398" spans="38:46" ht="12.75">
      <c r="AL398" s="327">
        <v>38565</v>
      </c>
      <c r="AM398" s="327">
        <v>0.18379629629629632</v>
      </c>
      <c r="AN398" s="327">
        <v>3900</v>
      </c>
      <c r="AO398" s="327">
        <v>1600</v>
      </c>
      <c r="AP398" s="327">
        <v>-0.002</v>
      </c>
      <c r="AQ398" s="327">
        <v>-0.003</v>
      </c>
      <c r="AR398" s="327">
        <v>1600</v>
      </c>
      <c r="AS398" s="327">
        <v>0.001</v>
      </c>
      <c r="AT398" s="327">
        <v>-0.008</v>
      </c>
    </row>
    <row r="399" spans="38:46" ht="12.75">
      <c r="AL399" s="327">
        <v>38565</v>
      </c>
      <c r="AM399" s="327">
        <v>0.19074074074074074</v>
      </c>
      <c r="AN399" s="327">
        <v>3910</v>
      </c>
      <c r="AO399" s="327">
        <v>1600</v>
      </c>
      <c r="AP399" s="327">
        <v>-0.001</v>
      </c>
      <c r="AQ399" s="327">
        <v>-0.004</v>
      </c>
      <c r="AR399" s="327">
        <v>1600</v>
      </c>
      <c r="AS399" s="327">
        <v>-0.019</v>
      </c>
      <c r="AT399" s="327">
        <v>-0.024</v>
      </c>
    </row>
    <row r="400" spans="38:46" ht="12.75">
      <c r="AL400" s="327">
        <v>38565</v>
      </c>
      <c r="AM400" s="327">
        <v>0.19768518518518519</v>
      </c>
      <c r="AN400" s="327">
        <v>3920</v>
      </c>
      <c r="AO400" s="327">
        <v>1600</v>
      </c>
      <c r="AP400" s="327">
        <v>-0.001</v>
      </c>
      <c r="AQ400" s="327">
        <v>-0.003</v>
      </c>
      <c r="AR400" s="327">
        <v>1600</v>
      </c>
      <c r="AS400" s="327">
        <v>0.005</v>
      </c>
      <c r="AT400" s="327">
        <v>-0.024</v>
      </c>
    </row>
    <row r="401" spans="38:46" ht="12.75">
      <c r="AL401" s="327">
        <v>38565</v>
      </c>
      <c r="AM401" s="327">
        <v>0.20462962962962963</v>
      </c>
      <c r="AN401" s="327">
        <v>3930</v>
      </c>
      <c r="AO401" s="327">
        <v>1600</v>
      </c>
      <c r="AP401" s="327">
        <v>-0.001</v>
      </c>
      <c r="AQ401" s="327">
        <v>-0.005</v>
      </c>
      <c r="AR401" s="327">
        <v>1600</v>
      </c>
      <c r="AS401" s="327">
        <v>-0.004</v>
      </c>
      <c r="AT401" s="327">
        <v>-0.003</v>
      </c>
    </row>
    <row r="402" spans="38:46" ht="12.75">
      <c r="AL402" s="327">
        <v>38565</v>
      </c>
      <c r="AM402" s="327">
        <v>0.21157407407407405</v>
      </c>
      <c r="AN402" s="327">
        <v>3940</v>
      </c>
      <c r="AO402" s="327">
        <v>1600</v>
      </c>
      <c r="AP402" s="327">
        <v>-0.003</v>
      </c>
      <c r="AQ402" s="327">
        <v>-0.004</v>
      </c>
      <c r="AR402" s="327">
        <v>1600</v>
      </c>
      <c r="AS402" s="327">
        <v>-0.008</v>
      </c>
      <c r="AT402" s="327">
        <v>-0.004</v>
      </c>
    </row>
    <row r="403" spans="38:46" ht="12.75">
      <c r="AL403" s="327">
        <v>38565</v>
      </c>
      <c r="AM403" s="327">
        <v>0.21851851851851853</v>
      </c>
      <c r="AN403" s="327">
        <v>3950</v>
      </c>
      <c r="AO403" s="327">
        <v>1600</v>
      </c>
      <c r="AP403" s="327">
        <v>-0.001</v>
      </c>
      <c r="AQ403" s="327">
        <v>-0.007</v>
      </c>
      <c r="AR403" s="327">
        <v>1600</v>
      </c>
      <c r="AS403" s="327">
        <v>-0.011</v>
      </c>
      <c r="AT403" s="327">
        <v>-0.009</v>
      </c>
    </row>
    <row r="404" spans="38:46" ht="12.75">
      <c r="AL404" s="327">
        <v>38565</v>
      </c>
      <c r="AM404" s="327">
        <v>0.22546296296296298</v>
      </c>
      <c r="AN404" s="327">
        <v>3960</v>
      </c>
      <c r="AO404" s="327">
        <v>1600</v>
      </c>
      <c r="AP404" s="327">
        <v>-0.002</v>
      </c>
      <c r="AQ404" s="327">
        <v>-0.004</v>
      </c>
      <c r="AR404" s="327">
        <v>1600</v>
      </c>
      <c r="AS404" s="327">
        <v>-0.016</v>
      </c>
      <c r="AT404" s="327">
        <v>0.013</v>
      </c>
    </row>
    <row r="405" spans="38:46" ht="12.75">
      <c r="AL405" s="327">
        <v>38565</v>
      </c>
      <c r="AM405" s="327">
        <v>0.2324074074074074</v>
      </c>
      <c r="AN405" s="327">
        <v>3970</v>
      </c>
      <c r="AO405" s="327">
        <v>1600</v>
      </c>
      <c r="AP405" s="327">
        <v>-0.004</v>
      </c>
      <c r="AQ405" s="327">
        <v>-0.004</v>
      </c>
      <c r="AR405" s="327">
        <v>1600</v>
      </c>
      <c r="AS405" s="327">
        <v>-0.019</v>
      </c>
      <c r="AT405" s="327">
        <v>-0.001</v>
      </c>
    </row>
    <row r="406" spans="38:46" ht="12.75">
      <c r="AL406" s="327">
        <v>38565</v>
      </c>
      <c r="AM406" s="327">
        <v>0.23935185185185184</v>
      </c>
      <c r="AN406" s="327">
        <v>3980</v>
      </c>
      <c r="AO406" s="327">
        <v>1600</v>
      </c>
      <c r="AP406" s="327">
        <v>0</v>
      </c>
      <c r="AQ406" s="327">
        <v>-0.006</v>
      </c>
      <c r="AR406" s="327">
        <v>1600</v>
      </c>
      <c r="AS406" s="327">
        <v>0.001</v>
      </c>
      <c r="AT406" s="327">
        <v>-0.003</v>
      </c>
    </row>
    <row r="407" spans="38:46" ht="12.75">
      <c r="AL407" s="327">
        <v>38565</v>
      </c>
      <c r="AM407" s="327">
        <v>0.24629629629629632</v>
      </c>
      <c r="AN407" s="327">
        <v>3990</v>
      </c>
      <c r="AO407" s="327">
        <v>1600</v>
      </c>
      <c r="AP407" s="327">
        <v>-0.003</v>
      </c>
      <c r="AQ407" s="327">
        <v>-0.005</v>
      </c>
      <c r="AR407" s="327">
        <v>1600</v>
      </c>
      <c r="AS407" s="327">
        <v>-0.024</v>
      </c>
      <c r="AT407" s="327">
        <v>0.017</v>
      </c>
    </row>
    <row r="408" spans="38:46" ht="12.75">
      <c r="AL408" s="327">
        <v>38565</v>
      </c>
      <c r="AM408" s="327">
        <v>0.2532407407407407</v>
      </c>
      <c r="AN408" s="327">
        <v>4000</v>
      </c>
      <c r="AO408" s="327">
        <v>1600</v>
      </c>
      <c r="AP408" s="327">
        <v>-0.002</v>
      </c>
      <c r="AQ408" s="327">
        <v>-0.006</v>
      </c>
      <c r="AR408" s="327">
        <v>1600</v>
      </c>
      <c r="AS408" s="327">
        <v>0.003</v>
      </c>
      <c r="AT408" s="327">
        <v>-0.007</v>
      </c>
    </row>
    <row r="409" spans="38:46" ht="12.75">
      <c r="AL409" s="327">
        <v>38565</v>
      </c>
      <c r="AM409" s="327">
        <v>0.2601851851851852</v>
      </c>
      <c r="AN409" s="327">
        <v>4010</v>
      </c>
      <c r="AO409" s="327">
        <v>1600</v>
      </c>
      <c r="AP409" s="327">
        <v>-0.003</v>
      </c>
      <c r="AQ409" s="327">
        <v>-0.004</v>
      </c>
      <c r="AR409" s="327">
        <v>1600</v>
      </c>
      <c r="AS409" s="327">
        <v>-0.01</v>
      </c>
      <c r="AT409" s="327">
        <v>-0.012</v>
      </c>
    </row>
    <row r="410" spans="38:46" ht="12.75">
      <c r="AL410" s="327">
        <v>38565</v>
      </c>
      <c r="AM410" s="327">
        <v>0.26712962962962966</v>
      </c>
      <c r="AN410" s="327">
        <v>4020</v>
      </c>
      <c r="AO410" s="327">
        <v>1600</v>
      </c>
      <c r="AP410" s="327">
        <v>0</v>
      </c>
      <c r="AQ410" s="327">
        <v>-0.003</v>
      </c>
      <c r="AR410" s="327">
        <v>1600</v>
      </c>
      <c r="AS410" s="327">
        <v>-0.021</v>
      </c>
      <c r="AT410" s="327">
        <v>0.003</v>
      </c>
    </row>
    <row r="411" spans="38:46" ht="12.75">
      <c r="AL411" s="327">
        <v>38565</v>
      </c>
      <c r="AM411" s="327">
        <v>0.2740740740740741</v>
      </c>
      <c r="AN411" s="327">
        <v>4030</v>
      </c>
      <c r="AO411" s="327">
        <v>1600</v>
      </c>
      <c r="AP411" s="327">
        <v>-0.002</v>
      </c>
      <c r="AQ411" s="327">
        <v>-0.003</v>
      </c>
      <c r="AR411" s="327">
        <v>1600</v>
      </c>
      <c r="AS411" s="327">
        <v>0.001</v>
      </c>
      <c r="AT411" s="327">
        <v>-0.012</v>
      </c>
    </row>
    <row r="412" spans="38:46" ht="12.75">
      <c r="AL412" s="327">
        <v>38565</v>
      </c>
      <c r="AM412" s="327">
        <v>0.2810185185185185</v>
      </c>
      <c r="AN412" s="327">
        <v>4040</v>
      </c>
      <c r="AO412" s="327">
        <v>1600</v>
      </c>
      <c r="AP412" s="327">
        <v>0</v>
      </c>
      <c r="AQ412" s="327">
        <v>-0.006</v>
      </c>
      <c r="AR412" s="327">
        <v>1600</v>
      </c>
      <c r="AS412" s="327">
        <v>-0.023</v>
      </c>
      <c r="AT412" s="327">
        <v>-0.002</v>
      </c>
    </row>
    <row r="413" spans="38:46" ht="12.75">
      <c r="AL413" s="327">
        <v>38565</v>
      </c>
      <c r="AM413" s="327">
        <v>0.287974537037037</v>
      </c>
      <c r="AN413" s="327">
        <v>4050</v>
      </c>
      <c r="AO413" s="327">
        <v>1600</v>
      </c>
      <c r="AP413" s="327">
        <v>-0.002</v>
      </c>
      <c r="AQ413" s="327">
        <v>-0.003</v>
      </c>
      <c r="AR413" s="327">
        <v>1600</v>
      </c>
      <c r="AS413" s="327">
        <v>0.023</v>
      </c>
      <c r="AT413" s="327">
        <v>0.014</v>
      </c>
    </row>
    <row r="414" spans="38:46" ht="12.75">
      <c r="AL414" s="327">
        <v>38565</v>
      </c>
      <c r="AM414" s="327">
        <v>0.2949074074074074</v>
      </c>
      <c r="AN414" s="327">
        <v>4060</v>
      </c>
      <c r="AO414" s="327">
        <v>1600</v>
      </c>
      <c r="AP414" s="327">
        <v>-0.001</v>
      </c>
      <c r="AQ414" s="327">
        <v>-0.005</v>
      </c>
      <c r="AR414" s="327">
        <v>1600</v>
      </c>
      <c r="AS414" s="327">
        <v>0.005</v>
      </c>
      <c r="AT414" s="327">
        <v>-0.006</v>
      </c>
    </row>
    <row r="415" spans="38:46" ht="12.75">
      <c r="AL415" s="327">
        <v>38565</v>
      </c>
      <c r="AM415" s="327">
        <v>0.30185185185185187</v>
      </c>
      <c r="AN415" s="327">
        <v>4070</v>
      </c>
      <c r="AO415" s="327">
        <v>1600</v>
      </c>
      <c r="AP415" s="327">
        <v>-0.003</v>
      </c>
      <c r="AQ415" s="327">
        <v>-0.006</v>
      </c>
      <c r="AR415" s="327">
        <v>1600</v>
      </c>
      <c r="AS415" s="327">
        <v>0.017</v>
      </c>
      <c r="AT415" s="327">
        <v>0.002</v>
      </c>
    </row>
    <row r="416" spans="38:46" ht="12.75">
      <c r="AL416" s="327">
        <v>38565</v>
      </c>
      <c r="AM416" s="327">
        <v>0.3088078703703704</v>
      </c>
      <c r="AN416" s="327">
        <v>4080</v>
      </c>
      <c r="AO416" s="327">
        <v>1600</v>
      </c>
      <c r="AP416" s="327">
        <v>-0.002</v>
      </c>
      <c r="AQ416" s="327">
        <v>-0.008</v>
      </c>
      <c r="AR416" s="327">
        <v>1600</v>
      </c>
      <c r="AS416" s="327">
        <v>-0.02</v>
      </c>
      <c r="AT416" s="327">
        <v>-0.005</v>
      </c>
    </row>
    <row r="417" spans="38:46" ht="12.75">
      <c r="AL417" s="327">
        <v>38565</v>
      </c>
      <c r="AM417" s="327">
        <v>0.3157523148148148</v>
      </c>
      <c r="AN417" s="327">
        <v>4090</v>
      </c>
      <c r="AO417" s="327">
        <v>1600</v>
      </c>
      <c r="AP417" s="327">
        <v>-0.004</v>
      </c>
      <c r="AQ417" s="327">
        <v>-0.004</v>
      </c>
      <c r="AR417" s="327">
        <v>1600</v>
      </c>
      <c r="AS417" s="327">
        <v>0.003</v>
      </c>
      <c r="AT417" s="327">
        <v>0.012</v>
      </c>
    </row>
    <row r="418" spans="38:46" ht="12.75">
      <c r="AL418" s="327">
        <v>38565</v>
      </c>
      <c r="AM418" s="327">
        <v>0.3226967592592593</v>
      </c>
      <c r="AN418" s="327">
        <v>4100</v>
      </c>
      <c r="AO418" s="327">
        <v>1600</v>
      </c>
      <c r="AP418" s="327">
        <v>-0.001</v>
      </c>
      <c r="AQ418" s="327">
        <v>-0.004</v>
      </c>
      <c r="AR418" s="327">
        <v>1600</v>
      </c>
      <c r="AS418" s="327">
        <v>-0.002</v>
      </c>
      <c r="AT418" s="327">
        <v>-0.007</v>
      </c>
    </row>
    <row r="419" spans="38:46" ht="12.75">
      <c r="AL419" s="327">
        <v>38565</v>
      </c>
      <c r="AM419" s="327">
        <v>0.3296412037037037</v>
      </c>
      <c r="AN419" s="327">
        <v>4110</v>
      </c>
      <c r="AO419" s="327">
        <v>1600</v>
      </c>
      <c r="AP419" s="327">
        <v>-0.003</v>
      </c>
      <c r="AQ419" s="327">
        <v>-0.005</v>
      </c>
      <c r="AR419" s="327">
        <v>1600</v>
      </c>
      <c r="AS419" s="327">
        <v>0.012</v>
      </c>
      <c r="AT419" s="327">
        <v>0.012</v>
      </c>
    </row>
    <row r="420" spans="38:46" ht="12.75">
      <c r="AL420" s="327">
        <v>38565</v>
      </c>
      <c r="AM420" s="327">
        <v>0.3365856481481482</v>
      </c>
      <c r="AN420" s="327">
        <v>4120</v>
      </c>
      <c r="AO420" s="327">
        <v>1600</v>
      </c>
      <c r="AP420" s="327">
        <v>-0.001</v>
      </c>
      <c r="AQ420" s="327">
        <v>-0.003</v>
      </c>
      <c r="AR420" s="327">
        <v>1600</v>
      </c>
      <c r="AS420" s="327">
        <v>-0.004</v>
      </c>
      <c r="AT420" s="327">
        <v>-0.024</v>
      </c>
    </row>
    <row r="421" spans="38:46" ht="12.75">
      <c r="AL421" s="327">
        <v>38565</v>
      </c>
      <c r="AM421" s="327">
        <v>0.3435300925925926</v>
      </c>
      <c r="AN421" s="327">
        <v>4130</v>
      </c>
      <c r="AO421" s="327">
        <v>1600</v>
      </c>
      <c r="AP421" s="327">
        <v>-0.004</v>
      </c>
      <c r="AQ421" s="327">
        <v>-0.005</v>
      </c>
      <c r="AR421" s="327">
        <v>1600</v>
      </c>
      <c r="AS421" s="327">
        <v>-0.001</v>
      </c>
      <c r="AT421" s="327">
        <v>0.005</v>
      </c>
    </row>
    <row r="422" spans="38:46" ht="12.75">
      <c r="AL422" s="327">
        <v>38565</v>
      </c>
      <c r="AM422" s="327">
        <v>0.350474537037037</v>
      </c>
      <c r="AN422" s="327">
        <v>4140</v>
      </c>
      <c r="AO422" s="327">
        <v>1600</v>
      </c>
      <c r="AP422" s="327">
        <v>-0.002</v>
      </c>
      <c r="AQ422" s="327">
        <v>-0.004</v>
      </c>
      <c r="AR422" s="327">
        <v>1600</v>
      </c>
      <c r="AS422" s="327">
        <v>-0.002</v>
      </c>
      <c r="AT422" s="327">
        <v>0.003</v>
      </c>
    </row>
    <row r="423" spans="38:46" ht="12.75">
      <c r="AL423" s="327">
        <v>38565</v>
      </c>
      <c r="AM423" s="327">
        <v>0.3574189814814815</v>
      </c>
      <c r="AN423" s="327">
        <v>4150</v>
      </c>
      <c r="AO423" s="327">
        <v>1600</v>
      </c>
      <c r="AP423" s="327">
        <v>-0.001</v>
      </c>
      <c r="AQ423" s="327">
        <v>-0.003</v>
      </c>
      <c r="AR423" s="327">
        <v>1600</v>
      </c>
      <c r="AS423" s="327">
        <v>0.004</v>
      </c>
      <c r="AT423" s="327">
        <v>-0.04</v>
      </c>
    </row>
    <row r="424" spans="38:46" ht="12.75">
      <c r="AL424" s="327">
        <v>38565</v>
      </c>
      <c r="AM424" s="327">
        <v>0.3643634259259259</v>
      </c>
      <c r="AN424" s="327">
        <v>4160</v>
      </c>
      <c r="AO424" s="327">
        <v>1600</v>
      </c>
      <c r="AP424" s="327">
        <v>-0.002</v>
      </c>
      <c r="AQ424" s="327">
        <v>-0.003</v>
      </c>
      <c r="AR424" s="327">
        <v>1600</v>
      </c>
      <c r="AS424" s="327">
        <v>0.005</v>
      </c>
      <c r="AT424" s="327">
        <v>0.007</v>
      </c>
    </row>
    <row r="425" spans="38:46" ht="12.75">
      <c r="AL425" s="327">
        <v>38565</v>
      </c>
      <c r="AM425" s="327">
        <v>0.37130787037037033</v>
      </c>
      <c r="AN425" s="327">
        <v>4170</v>
      </c>
      <c r="AO425" s="327">
        <v>1600</v>
      </c>
      <c r="AP425" s="327">
        <v>-0.003</v>
      </c>
      <c r="AQ425" s="327">
        <v>-0.003</v>
      </c>
      <c r="AR425" s="327">
        <v>1600</v>
      </c>
      <c r="AS425" s="327">
        <v>0</v>
      </c>
      <c r="AT425" s="327">
        <v>0.017</v>
      </c>
    </row>
    <row r="426" spans="38:46" ht="12.75">
      <c r="AL426" s="327">
        <v>38565</v>
      </c>
      <c r="AM426" s="327">
        <v>0.37825231481481486</v>
      </c>
      <c r="AN426" s="327">
        <v>4180</v>
      </c>
      <c r="AO426" s="327">
        <v>1600</v>
      </c>
      <c r="AP426" s="327">
        <v>-0.003</v>
      </c>
      <c r="AQ426" s="327">
        <v>-0.003</v>
      </c>
      <c r="AR426" s="327">
        <v>1600</v>
      </c>
      <c r="AS426" s="327">
        <v>0.005</v>
      </c>
      <c r="AT426" s="327">
        <v>-0.003</v>
      </c>
    </row>
    <row r="427" spans="38:46" ht="12.75">
      <c r="AL427" s="327">
        <v>38565</v>
      </c>
      <c r="AM427" s="327">
        <v>0.3851967592592593</v>
      </c>
      <c r="AN427" s="327">
        <v>4190</v>
      </c>
      <c r="AO427" s="327">
        <v>1600</v>
      </c>
      <c r="AP427" s="327">
        <v>-0.001</v>
      </c>
      <c r="AQ427" s="327">
        <v>-0.005</v>
      </c>
      <c r="AR427" s="327">
        <v>1600</v>
      </c>
      <c r="AS427" s="327">
        <v>-0.003</v>
      </c>
      <c r="AT427" s="327">
        <v>-0.004</v>
      </c>
    </row>
    <row r="428" spans="38:46" ht="12.75">
      <c r="AL428" s="327">
        <v>38565</v>
      </c>
      <c r="AM428" s="327">
        <v>0.3921412037037037</v>
      </c>
      <c r="AN428" s="327">
        <v>4200</v>
      </c>
      <c r="AO428" s="327">
        <v>1600</v>
      </c>
      <c r="AP428" s="327">
        <v>-0.002</v>
      </c>
      <c r="AQ428" s="327">
        <v>-0.002</v>
      </c>
      <c r="AR428" s="327">
        <v>1600</v>
      </c>
      <c r="AS428" s="327">
        <v>0.006</v>
      </c>
      <c r="AT428" s="327">
        <v>0.001</v>
      </c>
    </row>
    <row r="429" spans="38:46" ht="12.75">
      <c r="AL429" s="327">
        <v>38565</v>
      </c>
      <c r="AM429" s="327">
        <v>0.3990856481481482</v>
      </c>
      <c r="AN429" s="327">
        <v>4210</v>
      </c>
      <c r="AO429" s="327">
        <v>1600</v>
      </c>
      <c r="AP429" s="327">
        <v>-0.004</v>
      </c>
      <c r="AQ429" s="327">
        <v>-0.005</v>
      </c>
      <c r="AR429" s="327">
        <v>1600</v>
      </c>
      <c r="AS429" s="327">
        <v>0.005</v>
      </c>
      <c r="AT429" s="327">
        <v>-0.035</v>
      </c>
    </row>
    <row r="430" spans="38:46" ht="12.75">
      <c r="AL430" s="327">
        <v>38565</v>
      </c>
      <c r="AM430" s="327">
        <v>0.4059837962962963</v>
      </c>
      <c r="AN430" s="327">
        <v>4220</v>
      </c>
      <c r="AO430" s="327">
        <v>1650</v>
      </c>
      <c r="AP430" s="327">
        <v>-0.004</v>
      </c>
      <c r="AQ430" s="327">
        <v>-0.006</v>
      </c>
      <c r="AR430" s="327">
        <v>1650</v>
      </c>
      <c r="AS430" s="327">
        <v>-0.004</v>
      </c>
      <c r="AT430" s="327">
        <v>-0.012</v>
      </c>
    </row>
    <row r="431" spans="38:46" ht="12.75">
      <c r="AL431" s="327">
        <v>38565</v>
      </c>
      <c r="AM431" s="327">
        <v>0.41291666666666665</v>
      </c>
      <c r="AN431" s="327">
        <v>4230</v>
      </c>
      <c r="AO431" s="327">
        <v>1650</v>
      </c>
      <c r="AP431" s="327">
        <v>-0.001</v>
      </c>
      <c r="AQ431" s="327">
        <v>-0.006</v>
      </c>
      <c r="AR431" s="327">
        <v>1650</v>
      </c>
      <c r="AS431" s="327">
        <v>0.029</v>
      </c>
      <c r="AT431" s="327">
        <v>0.02</v>
      </c>
    </row>
    <row r="432" spans="38:46" ht="12.75">
      <c r="AL432" s="327">
        <v>38565</v>
      </c>
      <c r="AM432" s="327">
        <v>0.4198611111111111</v>
      </c>
      <c r="AN432" s="327">
        <v>4240</v>
      </c>
      <c r="AO432" s="327">
        <v>1650</v>
      </c>
      <c r="AP432" s="327">
        <v>-0.002</v>
      </c>
      <c r="AQ432" s="327">
        <v>-0.006</v>
      </c>
      <c r="AR432" s="327">
        <v>1650</v>
      </c>
      <c r="AS432" s="327">
        <v>0</v>
      </c>
      <c r="AT432" s="327">
        <v>-0.024</v>
      </c>
    </row>
    <row r="433" spans="38:46" ht="12.75">
      <c r="AL433" s="327">
        <v>38565</v>
      </c>
      <c r="AM433" s="327">
        <v>0.42681712962962964</v>
      </c>
      <c r="AN433" s="327">
        <v>4250</v>
      </c>
      <c r="AO433" s="327">
        <v>1650</v>
      </c>
      <c r="AP433" s="327">
        <v>-0.001</v>
      </c>
      <c r="AQ433" s="327">
        <v>-0.005</v>
      </c>
      <c r="AR433" s="327">
        <v>1650</v>
      </c>
      <c r="AS433" s="327">
        <v>-0.007</v>
      </c>
      <c r="AT433" s="327">
        <v>0.004</v>
      </c>
    </row>
    <row r="434" spans="38:46" ht="12.75">
      <c r="AL434" s="327">
        <v>38565</v>
      </c>
      <c r="AM434" s="327">
        <v>0.43376157407407406</v>
      </c>
      <c r="AN434" s="327">
        <v>4260</v>
      </c>
      <c r="AO434" s="327">
        <v>1650</v>
      </c>
      <c r="AP434" s="327">
        <v>-0.004</v>
      </c>
      <c r="AQ434" s="327">
        <v>-0.006</v>
      </c>
      <c r="AR434" s="327">
        <v>1650</v>
      </c>
      <c r="AS434" s="327">
        <v>-0.002</v>
      </c>
      <c r="AT434" s="327">
        <v>-0.007</v>
      </c>
    </row>
    <row r="435" spans="38:46" ht="12.75">
      <c r="AL435" s="327">
        <v>38565</v>
      </c>
      <c r="AM435" s="327">
        <v>0.44070601851851854</v>
      </c>
      <c r="AN435" s="327">
        <v>4270</v>
      </c>
      <c r="AO435" s="327">
        <v>1650</v>
      </c>
      <c r="AP435" s="327">
        <v>-0.003</v>
      </c>
      <c r="AQ435" s="327">
        <v>-0.004</v>
      </c>
      <c r="AR435" s="327">
        <v>1650</v>
      </c>
      <c r="AS435" s="327">
        <v>0.012</v>
      </c>
      <c r="AT435" s="327">
        <v>-0.013</v>
      </c>
    </row>
    <row r="436" spans="38:46" ht="12.75">
      <c r="AL436" s="327">
        <v>38565</v>
      </c>
      <c r="AM436" s="327">
        <v>0.44765046296296296</v>
      </c>
      <c r="AN436" s="327">
        <v>4280</v>
      </c>
      <c r="AO436" s="327">
        <v>1650</v>
      </c>
      <c r="AP436" s="327">
        <v>-0.003</v>
      </c>
      <c r="AQ436" s="327">
        <v>-0.008</v>
      </c>
      <c r="AR436" s="327">
        <v>1650</v>
      </c>
      <c r="AS436" s="327">
        <v>-0.018</v>
      </c>
      <c r="AT436" s="327">
        <v>0.031</v>
      </c>
    </row>
    <row r="437" spans="38:46" ht="12.75">
      <c r="AL437" s="327">
        <v>38565</v>
      </c>
      <c r="AM437" s="327">
        <v>0.4546180555555555</v>
      </c>
      <c r="AN437" s="327">
        <v>4290</v>
      </c>
      <c r="AO437" s="327">
        <v>1700</v>
      </c>
      <c r="AP437" s="327">
        <v>-0.004</v>
      </c>
      <c r="AQ437" s="327">
        <v>-0.007</v>
      </c>
      <c r="AR437" s="327">
        <v>1700</v>
      </c>
      <c r="AS437" s="327">
        <v>0.009</v>
      </c>
      <c r="AT437" s="327">
        <v>-0.019</v>
      </c>
    </row>
    <row r="438" spans="38:46" ht="12.75">
      <c r="AL438" s="327">
        <v>38565</v>
      </c>
      <c r="AM438" s="327">
        <v>0.4615509259259259</v>
      </c>
      <c r="AN438" s="327">
        <v>4300</v>
      </c>
      <c r="AO438" s="327">
        <v>1700</v>
      </c>
      <c r="AP438" s="327">
        <v>-0.004</v>
      </c>
      <c r="AQ438" s="327">
        <v>-0.007</v>
      </c>
      <c r="AR438" s="327">
        <v>1700</v>
      </c>
      <c r="AS438" s="327">
        <v>-0.016</v>
      </c>
      <c r="AT438" s="327">
        <v>0.015</v>
      </c>
    </row>
    <row r="439" spans="38:46" ht="12.75">
      <c r="AL439" s="327">
        <v>38565</v>
      </c>
      <c r="AM439" s="327">
        <v>0.46850694444444446</v>
      </c>
      <c r="AN439" s="327">
        <v>4310</v>
      </c>
      <c r="AO439" s="327">
        <v>1700</v>
      </c>
      <c r="AP439" s="327">
        <v>-0.004</v>
      </c>
      <c r="AQ439" s="327">
        <v>-0.007</v>
      </c>
      <c r="AR439" s="327">
        <v>1700</v>
      </c>
      <c r="AS439" s="327">
        <v>0.007</v>
      </c>
      <c r="AT439" s="327">
        <v>-0.027</v>
      </c>
    </row>
    <row r="440" spans="38:46" ht="12.75">
      <c r="AL440" s="327">
        <v>38565</v>
      </c>
      <c r="AM440" s="327">
        <v>0.4754513888888889</v>
      </c>
      <c r="AN440" s="327">
        <v>4320</v>
      </c>
      <c r="AO440" s="327">
        <v>1700</v>
      </c>
      <c r="AP440" s="327">
        <v>-0.005</v>
      </c>
      <c r="AQ440" s="327">
        <v>-0.009</v>
      </c>
      <c r="AR440" s="327">
        <v>1700</v>
      </c>
      <c r="AS440" s="327">
        <v>-0.002</v>
      </c>
      <c r="AT440" s="327">
        <v>-0.037</v>
      </c>
    </row>
    <row r="441" spans="38:46" ht="12.75">
      <c r="AL441" s="327">
        <v>38565</v>
      </c>
      <c r="AM441" s="327">
        <v>0.48239583333333336</v>
      </c>
      <c r="AN441" s="327">
        <v>4330</v>
      </c>
      <c r="AO441" s="327">
        <v>1700</v>
      </c>
      <c r="AP441" s="327">
        <v>-0.002</v>
      </c>
      <c r="AQ441" s="327">
        <v>-0.008</v>
      </c>
      <c r="AR441" s="327">
        <v>1700</v>
      </c>
      <c r="AS441" s="327">
        <v>-0.016</v>
      </c>
      <c r="AT441" s="327">
        <v>-0.004</v>
      </c>
    </row>
    <row r="442" spans="38:46" ht="12.75">
      <c r="AL442" s="327">
        <v>38565</v>
      </c>
      <c r="AM442" s="327">
        <v>0.4893402777777778</v>
      </c>
      <c r="AN442" s="327">
        <v>4340</v>
      </c>
      <c r="AO442" s="327">
        <v>1700</v>
      </c>
      <c r="AP442" s="327">
        <v>-0.006</v>
      </c>
      <c r="AQ442" s="327">
        <v>-0.008</v>
      </c>
      <c r="AR442" s="327">
        <v>1700</v>
      </c>
      <c r="AS442" s="327">
        <v>-0.011</v>
      </c>
      <c r="AT442" s="327">
        <v>-0.011</v>
      </c>
    </row>
    <row r="443" spans="38:46" ht="12.75">
      <c r="AL443" s="327">
        <v>38565</v>
      </c>
      <c r="AM443" s="327">
        <v>0.4962847222222222</v>
      </c>
      <c r="AN443" s="327">
        <v>4350</v>
      </c>
      <c r="AO443" s="327">
        <v>1700</v>
      </c>
      <c r="AP443" s="327">
        <v>-0.003</v>
      </c>
      <c r="AQ443" s="327">
        <v>-0.006</v>
      </c>
      <c r="AR443" s="327">
        <v>1700</v>
      </c>
      <c r="AS443" s="327">
        <v>-0.016</v>
      </c>
      <c r="AT443" s="327">
        <v>0.014</v>
      </c>
    </row>
    <row r="444" spans="38:46" ht="12.75">
      <c r="AL444" s="327">
        <v>38565</v>
      </c>
      <c r="AM444" s="327">
        <v>0.5032291666666667</v>
      </c>
      <c r="AN444" s="327">
        <v>4360</v>
      </c>
      <c r="AO444" s="327">
        <v>1700</v>
      </c>
      <c r="AP444" s="327">
        <v>-0.003</v>
      </c>
      <c r="AQ444" s="327">
        <v>-0.007</v>
      </c>
      <c r="AR444" s="327">
        <v>1700</v>
      </c>
      <c r="AS444" s="327">
        <v>0</v>
      </c>
      <c r="AT444" s="327">
        <v>-0.019</v>
      </c>
    </row>
  </sheetData>
  <mergeCells count="74">
    <mergeCell ref="N9:O9"/>
    <mergeCell ref="N10:O10"/>
    <mergeCell ref="A5:C5"/>
    <mergeCell ref="B6:G6"/>
    <mergeCell ref="H6:M6"/>
    <mergeCell ref="B8:D8"/>
    <mergeCell ref="E8:G8"/>
    <mergeCell ref="H8:J8"/>
    <mergeCell ref="K8:M8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B80:G80"/>
    <mergeCell ref="H80:M80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81"/>
  <sheetViews>
    <sheetView workbookViewId="0" topLeftCell="A1">
      <selection activeCell="F16" sqref="F16:G16"/>
    </sheetView>
  </sheetViews>
  <sheetFormatPr defaultColWidth="11.421875" defaultRowHeight="12.75"/>
  <sheetData>
    <row r="2" spans="17:18" ht="12.75">
      <c r="Q2" s="173" t="s">
        <v>43</v>
      </c>
      <c r="R2" s="173" t="s">
        <v>44</v>
      </c>
    </row>
    <row r="3" spans="17:23" ht="12.75">
      <c r="Q3" s="174"/>
      <c r="R3" s="174"/>
      <c r="T3" s="194" t="e">
        <f>(R3-R4)/(Q4-Q3)</f>
        <v>#DIV/0!</v>
      </c>
      <c r="V3" s="194" t="e">
        <f>AVERAGE(T3:T46)</f>
        <v>#DIV/0!</v>
      </c>
      <c r="W3" s="175" t="e">
        <f>V3*60</f>
        <v>#DIV/0!</v>
      </c>
    </row>
    <row r="4" spans="17:23" ht="13.5" thickBot="1">
      <c r="Q4" s="174"/>
      <c r="R4" s="174"/>
      <c r="T4" s="194" t="e">
        <f aca="true" t="shared" si="0" ref="T4:T46">(R4-R5)/(Q5-Q4)</f>
        <v>#DIV/0!</v>
      </c>
      <c r="V4" s="195" t="e">
        <f>AVERAGE(T37:T46)</f>
        <v>#DIV/0!</v>
      </c>
      <c r="W4" s="196" t="e">
        <f>V4*60</f>
        <v>#DIV/0!</v>
      </c>
    </row>
    <row r="5" spans="1:23" ht="14.25" thickBot="1" thickTop="1">
      <c r="A5" s="370" t="s">
        <v>82</v>
      </c>
      <c r="B5" s="390"/>
      <c r="C5" s="145"/>
      <c r="D5" s="44" t="s">
        <v>20</v>
      </c>
      <c r="E5" s="43" t="s">
        <v>22</v>
      </c>
      <c r="F5" s="45" t="s">
        <v>21</v>
      </c>
      <c r="G5" s="41" t="s">
        <v>23</v>
      </c>
      <c r="I5" s="370" t="s">
        <v>83</v>
      </c>
      <c r="J5" s="390"/>
      <c r="K5" s="193"/>
      <c r="L5" s="44" t="s">
        <v>20</v>
      </c>
      <c r="M5" s="144" t="s">
        <v>40</v>
      </c>
      <c r="N5" s="45" t="s">
        <v>21</v>
      </c>
      <c r="O5" s="41" t="s">
        <v>23</v>
      </c>
      <c r="Q5" s="174"/>
      <c r="R5" s="174"/>
      <c r="T5" s="194" t="e">
        <f t="shared" si="0"/>
        <v>#DIV/0!</v>
      </c>
      <c r="V5" s="197"/>
      <c r="W5" s="198">
        <f>V5*60</f>
        <v>0</v>
      </c>
    </row>
    <row r="6" spans="1:20" ht="14.25" thickBot="1">
      <c r="A6" s="83" t="s">
        <v>9</v>
      </c>
      <c r="B6" s="391" t="s">
        <v>84</v>
      </c>
      <c r="C6" s="392"/>
      <c r="D6" s="391" t="s">
        <v>85</v>
      </c>
      <c r="E6" s="392"/>
      <c r="F6" s="81" t="s">
        <v>25</v>
      </c>
      <c r="G6" s="33" t="s">
        <v>26</v>
      </c>
      <c r="I6" s="84" t="s">
        <v>9</v>
      </c>
      <c r="J6" s="382" t="s">
        <v>84</v>
      </c>
      <c r="K6" s="383"/>
      <c r="L6" s="382" t="s">
        <v>85</v>
      </c>
      <c r="M6" s="383"/>
      <c r="N6" s="31" t="s">
        <v>25</v>
      </c>
      <c r="O6" s="49" t="s">
        <v>26</v>
      </c>
      <c r="Q6" s="174"/>
      <c r="R6" s="174"/>
      <c r="T6" s="194" t="e">
        <f t="shared" si="0"/>
        <v>#DIV/0!</v>
      </c>
    </row>
    <row r="7" spans="1:20" ht="15" thickBot="1">
      <c r="A7" s="50" t="s">
        <v>19</v>
      </c>
      <c r="B7" s="201"/>
      <c r="C7" s="201"/>
      <c r="D7" s="202"/>
      <c r="E7" s="85"/>
      <c r="F7" s="48"/>
      <c r="G7" s="33"/>
      <c r="I7" s="51"/>
      <c r="J7" s="384" t="s">
        <v>28</v>
      </c>
      <c r="K7" s="385"/>
      <c r="L7" s="384" t="s">
        <v>29</v>
      </c>
      <c r="M7" s="385"/>
      <c r="N7" s="183"/>
      <c r="O7" s="33"/>
      <c r="Q7" s="174"/>
      <c r="R7" s="174"/>
      <c r="T7" s="194" t="e">
        <f t="shared" si="0"/>
        <v>#DIV/0!</v>
      </c>
    </row>
    <row r="8" spans="1:20" ht="14.25" thickBot="1">
      <c r="A8" s="50"/>
      <c r="B8" s="386" t="s">
        <v>17</v>
      </c>
      <c r="C8" s="387"/>
      <c r="D8" s="387"/>
      <c r="E8" s="388"/>
      <c r="F8" s="32"/>
      <c r="G8" s="33"/>
      <c r="I8" s="50"/>
      <c r="J8" s="366" t="s">
        <v>24</v>
      </c>
      <c r="K8" s="389"/>
      <c r="L8" s="366" t="s">
        <v>24</v>
      </c>
      <c r="M8" s="389"/>
      <c r="N8" s="183"/>
      <c r="O8" s="33"/>
      <c r="Q8" s="174"/>
      <c r="R8" s="174"/>
      <c r="T8" s="194" t="e">
        <f t="shared" si="0"/>
        <v>#DIV/0!</v>
      </c>
    </row>
    <row r="9" spans="1:20" ht="14.25" thickBot="1">
      <c r="A9" s="46" t="s">
        <v>24</v>
      </c>
      <c r="B9" s="146" t="s">
        <v>46</v>
      </c>
      <c r="C9" s="147" t="s">
        <v>47</v>
      </c>
      <c r="D9" s="146" t="s">
        <v>48</v>
      </c>
      <c r="E9" s="148" t="s">
        <v>49</v>
      </c>
      <c r="F9" s="366" t="s">
        <v>18</v>
      </c>
      <c r="G9" s="380"/>
      <c r="I9" s="46" t="s">
        <v>27</v>
      </c>
      <c r="J9" s="86" t="s">
        <v>50</v>
      </c>
      <c r="K9" s="87" t="s">
        <v>41</v>
      </c>
      <c r="L9" s="86" t="s">
        <v>42</v>
      </c>
      <c r="M9" s="88" t="s">
        <v>51</v>
      </c>
      <c r="N9" s="381" t="s">
        <v>18</v>
      </c>
      <c r="O9" s="380"/>
      <c r="Q9" s="174"/>
      <c r="R9" s="174"/>
      <c r="T9" s="194" t="e">
        <f t="shared" si="0"/>
        <v>#DIV/0!</v>
      </c>
    </row>
    <row r="10" spans="1:20" ht="12.75">
      <c r="A10" s="34">
        <v>0</v>
      </c>
      <c r="B10" s="52"/>
      <c r="C10" s="53"/>
      <c r="D10" s="54"/>
      <c r="E10" s="53"/>
      <c r="F10" s="368"/>
      <c r="G10" s="369"/>
      <c r="I10" s="34">
        <v>5</v>
      </c>
      <c r="J10" s="52"/>
      <c r="K10" s="53"/>
      <c r="L10" s="54"/>
      <c r="M10" s="188"/>
      <c r="N10" s="35"/>
      <c r="O10" s="36"/>
      <c r="Q10" s="174"/>
      <c r="R10" s="174"/>
      <c r="T10" s="194" t="e">
        <f t="shared" si="0"/>
        <v>#DIV/0!</v>
      </c>
    </row>
    <row r="11" spans="1:20" ht="12.75">
      <c r="A11" s="37">
        <v>1</v>
      </c>
      <c r="B11" s="55"/>
      <c r="C11" s="56"/>
      <c r="D11" s="57"/>
      <c r="E11" s="56"/>
      <c r="F11" s="359"/>
      <c r="G11" s="360"/>
      <c r="I11" s="37">
        <v>6</v>
      </c>
      <c r="J11" s="55"/>
      <c r="K11" s="56"/>
      <c r="L11" s="57"/>
      <c r="M11" s="56"/>
      <c r="N11" s="184"/>
      <c r="O11" s="38"/>
      <c r="Q11" s="174"/>
      <c r="R11" s="174"/>
      <c r="T11" s="194" t="e">
        <f t="shared" si="0"/>
        <v>#DIV/0!</v>
      </c>
    </row>
    <row r="12" spans="1:20" ht="12.75">
      <c r="A12" s="37">
        <v>2</v>
      </c>
      <c r="B12" s="55"/>
      <c r="C12" s="56"/>
      <c r="D12" s="57"/>
      <c r="E12" s="56"/>
      <c r="F12" s="359"/>
      <c r="G12" s="360"/>
      <c r="I12" s="37">
        <v>10</v>
      </c>
      <c r="J12" s="55"/>
      <c r="K12" s="56"/>
      <c r="L12" s="57"/>
      <c r="M12" s="56"/>
      <c r="N12" s="184"/>
      <c r="O12" s="38"/>
      <c r="Q12" s="174"/>
      <c r="R12" s="174"/>
      <c r="T12" s="194" t="e">
        <f t="shared" si="0"/>
        <v>#DIV/0!</v>
      </c>
    </row>
    <row r="13" spans="1:20" ht="12.75">
      <c r="A13" s="37">
        <v>3</v>
      </c>
      <c r="B13" s="55"/>
      <c r="C13" s="56"/>
      <c r="D13" s="57"/>
      <c r="E13" s="56"/>
      <c r="F13" s="359"/>
      <c r="G13" s="360"/>
      <c r="I13" s="37">
        <v>15</v>
      </c>
      <c r="J13" s="55"/>
      <c r="K13" s="56"/>
      <c r="L13" s="57"/>
      <c r="M13" s="56"/>
      <c r="N13" s="184"/>
      <c r="O13" s="38"/>
      <c r="Q13" s="174"/>
      <c r="R13" s="174"/>
      <c r="T13" s="194" t="e">
        <f t="shared" si="0"/>
        <v>#DIV/0!</v>
      </c>
    </row>
    <row r="14" spans="1:20" ht="12.75">
      <c r="A14" s="37">
        <v>4</v>
      </c>
      <c r="B14" s="55"/>
      <c r="C14" s="56"/>
      <c r="D14" s="57"/>
      <c r="E14" s="56"/>
      <c r="F14" s="359"/>
      <c r="G14" s="360"/>
      <c r="I14" s="37">
        <v>20</v>
      </c>
      <c r="J14" s="55"/>
      <c r="K14" s="56"/>
      <c r="L14" s="57"/>
      <c r="M14" s="56"/>
      <c r="N14" s="184"/>
      <c r="O14" s="38"/>
      <c r="Q14" s="174"/>
      <c r="R14" s="174"/>
      <c r="T14" s="194" t="e">
        <f t="shared" si="0"/>
        <v>#DIV/0!</v>
      </c>
    </row>
    <row r="15" spans="1:20" ht="12.75">
      <c r="A15" s="37">
        <v>5</v>
      </c>
      <c r="B15" s="55"/>
      <c r="C15" s="56"/>
      <c r="D15" s="57"/>
      <c r="E15" s="56"/>
      <c r="F15" s="359"/>
      <c r="G15" s="360"/>
      <c r="I15" s="37">
        <v>25</v>
      </c>
      <c r="J15" s="55"/>
      <c r="K15" s="56"/>
      <c r="L15" s="57"/>
      <c r="M15" s="56"/>
      <c r="N15" s="184"/>
      <c r="O15" s="38"/>
      <c r="Q15" s="174"/>
      <c r="R15" s="174"/>
      <c r="T15" s="194" t="e">
        <f t="shared" si="0"/>
        <v>#DIV/0!</v>
      </c>
    </row>
    <row r="16" spans="1:20" ht="12.75">
      <c r="A16" s="37">
        <v>6</v>
      </c>
      <c r="B16" s="55"/>
      <c r="C16" s="56"/>
      <c r="D16" s="57"/>
      <c r="E16" s="56"/>
      <c r="F16" s="359"/>
      <c r="G16" s="360"/>
      <c r="I16" s="37">
        <v>30</v>
      </c>
      <c r="J16" s="55"/>
      <c r="K16" s="56"/>
      <c r="L16" s="57"/>
      <c r="M16" s="56"/>
      <c r="N16" s="184"/>
      <c r="O16" s="38"/>
      <c r="Q16" s="174"/>
      <c r="R16" s="174"/>
      <c r="T16" s="194" t="e">
        <f t="shared" si="0"/>
        <v>#DIV/0!</v>
      </c>
    </row>
    <row r="17" spans="1:20" ht="12.75">
      <c r="A17" s="37">
        <v>7</v>
      </c>
      <c r="B17" s="55"/>
      <c r="C17" s="56"/>
      <c r="D17" s="57"/>
      <c r="E17" s="56"/>
      <c r="F17" s="359"/>
      <c r="G17" s="360"/>
      <c r="I17" s="37">
        <v>35</v>
      </c>
      <c r="J17" s="55"/>
      <c r="K17" s="56"/>
      <c r="L17" s="57"/>
      <c r="M17" s="56"/>
      <c r="N17" s="184"/>
      <c r="O17" s="38"/>
      <c r="Q17" s="174"/>
      <c r="R17" s="174"/>
      <c r="T17" s="194" t="e">
        <f t="shared" si="0"/>
        <v>#DIV/0!</v>
      </c>
    </row>
    <row r="18" spans="1:20" ht="12.75">
      <c r="A18" s="37">
        <v>8</v>
      </c>
      <c r="B18" s="55"/>
      <c r="C18" s="56"/>
      <c r="D18" s="57"/>
      <c r="E18" s="56"/>
      <c r="F18" s="359"/>
      <c r="G18" s="360"/>
      <c r="I18" s="37">
        <v>40</v>
      </c>
      <c r="J18" s="55"/>
      <c r="K18" s="56"/>
      <c r="L18" s="57"/>
      <c r="M18" s="56"/>
      <c r="N18" s="185"/>
      <c r="O18" s="38"/>
      <c r="Q18" s="174"/>
      <c r="R18" s="174"/>
      <c r="T18" s="194" t="e">
        <f t="shared" si="0"/>
        <v>#DIV/0!</v>
      </c>
    </row>
    <row r="19" spans="1:20" ht="12.75">
      <c r="A19" s="37">
        <v>9</v>
      </c>
      <c r="B19" s="55"/>
      <c r="C19" s="56"/>
      <c r="D19" s="57"/>
      <c r="E19" s="56"/>
      <c r="F19" s="359"/>
      <c r="G19" s="360"/>
      <c r="I19" s="37">
        <v>45</v>
      </c>
      <c r="J19" s="55"/>
      <c r="K19" s="56"/>
      <c r="L19" s="57"/>
      <c r="M19" s="56"/>
      <c r="N19" s="185"/>
      <c r="O19" s="38"/>
      <c r="Q19" s="174"/>
      <c r="R19" s="174"/>
      <c r="T19" s="194" t="e">
        <f t="shared" si="0"/>
        <v>#DIV/0!</v>
      </c>
    </row>
    <row r="20" spans="1:20" ht="12.75">
      <c r="A20" s="37">
        <v>10</v>
      </c>
      <c r="B20" s="55"/>
      <c r="C20" s="56"/>
      <c r="D20" s="57"/>
      <c r="E20" s="56"/>
      <c r="F20" s="359"/>
      <c r="G20" s="360"/>
      <c r="I20" s="37">
        <v>50</v>
      </c>
      <c r="J20" s="55"/>
      <c r="K20" s="56"/>
      <c r="L20" s="57"/>
      <c r="M20" s="56"/>
      <c r="N20" s="184"/>
      <c r="O20" s="38"/>
      <c r="Q20" s="174"/>
      <c r="R20" s="174"/>
      <c r="T20" s="194" t="e">
        <f t="shared" si="0"/>
        <v>#DIV/0!</v>
      </c>
    </row>
    <row r="21" spans="1:20" ht="12.75">
      <c r="A21" s="37">
        <v>11</v>
      </c>
      <c r="B21" s="55"/>
      <c r="C21" s="56"/>
      <c r="D21" s="57"/>
      <c r="E21" s="56"/>
      <c r="F21" s="359"/>
      <c r="G21" s="360"/>
      <c r="I21" s="37">
        <v>55</v>
      </c>
      <c r="J21" s="55"/>
      <c r="K21" s="56"/>
      <c r="L21" s="57"/>
      <c r="M21" s="56"/>
      <c r="N21" s="4"/>
      <c r="O21" s="38"/>
      <c r="Q21" s="174"/>
      <c r="R21" s="174"/>
      <c r="T21" s="194" t="e">
        <f t="shared" si="0"/>
        <v>#DIV/0!</v>
      </c>
    </row>
    <row r="22" spans="1:20" ht="12.75">
      <c r="A22" s="37">
        <v>12</v>
      </c>
      <c r="B22" s="55"/>
      <c r="C22" s="56"/>
      <c r="D22" s="57"/>
      <c r="E22" s="56"/>
      <c r="F22" s="359"/>
      <c r="G22" s="360"/>
      <c r="I22" s="37">
        <v>60</v>
      </c>
      <c r="J22" s="55"/>
      <c r="K22" s="56"/>
      <c r="L22" s="57"/>
      <c r="M22" s="56"/>
      <c r="N22" s="185"/>
      <c r="O22" s="38"/>
      <c r="Q22" s="174"/>
      <c r="R22" s="174"/>
      <c r="T22" s="194" t="e">
        <f t="shared" si="0"/>
        <v>#DIV/0!</v>
      </c>
    </row>
    <row r="23" spans="1:20" ht="12.75">
      <c r="A23" s="37">
        <v>13</v>
      </c>
      <c r="B23" s="55"/>
      <c r="C23" s="56"/>
      <c r="D23" s="57"/>
      <c r="E23" s="56"/>
      <c r="F23" s="359"/>
      <c r="G23" s="360"/>
      <c r="I23" s="37">
        <v>65</v>
      </c>
      <c r="J23" s="55"/>
      <c r="K23" s="56"/>
      <c r="L23" s="57"/>
      <c r="M23" s="56"/>
      <c r="N23" s="185"/>
      <c r="O23" s="38"/>
      <c r="Q23" s="174"/>
      <c r="R23" s="174"/>
      <c r="T23" s="194" t="e">
        <f t="shared" si="0"/>
        <v>#DIV/0!</v>
      </c>
    </row>
    <row r="24" spans="1:20" ht="12.75">
      <c r="A24" s="37">
        <v>14</v>
      </c>
      <c r="B24" s="55"/>
      <c r="C24" s="56"/>
      <c r="D24" s="57"/>
      <c r="E24" s="56"/>
      <c r="F24" s="359"/>
      <c r="G24" s="360"/>
      <c r="I24" s="37">
        <v>70</v>
      </c>
      <c r="J24" s="55"/>
      <c r="K24" s="56"/>
      <c r="L24" s="57"/>
      <c r="M24" s="56"/>
      <c r="N24" s="185"/>
      <c r="O24" s="38"/>
      <c r="Q24" s="174"/>
      <c r="R24" s="174"/>
      <c r="T24" s="194" t="e">
        <f t="shared" si="0"/>
        <v>#DIV/0!</v>
      </c>
    </row>
    <row r="25" spans="1:20" ht="12.75">
      <c r="A25" s="37">
        <v>15</v>
      </c>
      <c r="B25" s="55"/>
      <c r="C25" s="56"/>
      <c r="D25" s="57"/>
      <c r="E25" s="56"/>
      <c r="F25" s="359"/>
      <c r="G25" s="360"/>
      <c r="I25" s="37">
        <v>75</v>
      </c>
      <c r="J25" s="55"/>
      <c r="K25" s="56"/>
      <c r="L25" s="57"/>
      <c r="M25" s="56"/>
      <c r="N25" s="185"/>
      <c r="O25" s="38"/>
      <c r="Q25" s="174"/>
      <c r="R25" s="174"/>
      <c r="T25" s="194" t="e">
        <f t="shared" si="0"/>
        <v>#DIV/0!</v>
      </c>
    </row>
    <row r="26" spans="1:20" ht="12.75">
      <c r="A26" s="37">
        <v>16</v>
      </c>
      <c r="B26" s="55"/>
      <c r="C26" s="56"/>
      <c r="D26" s="57"/>
      <c r="E26" s="56"/>
      <c r="F26" s="359"/>
      <c r="G26" s="360"/>
      <c r="I26" s="37">
        <v>80</v>
      </c>
      <c r="J26" s="55"/>
      <c r="K26" s="56"/>
      <c r="L26" s="57"/>
      <c r="M26" s="56"/>
      <c r="N26" s="184"/>
      <c r="O26" s="38"/>
      <c r="Q26" s="174"/>
      <c r="R26" s="174"/>
      <c r="T26" s="194" t="e">
        <f t="shared" si="0"/>
        <v>#DIV/0!</v>
      </c>
    </row>
    <row r="27" spans="1:20" ht="12.75">
      <c r="A27" s="37">
        <v>17</v>
      </c>
      <c r="B27" s="55"/>
      <c r="C27" s="56"/>
      <c r="D27" s="57"/>
      <c r="E27" s="56"/>
      <c r="F27" s="359"/>
      <c r="G27" s="360"/>
      <c r="I27" s="37">
        <v>85</v>
      </c>
      <c r="J27" s="55"/>
      <c r="K27" s="56"/>
      <c r="L27" s="57"/>
      <c r="M27" s="56"/>
      <c r="N27" s="4"/>
      <c r="O27" s="38"/>
      <c r="Q27" s="174"/>
      <c r="R27" s="174"/>
      <c r="T27" s="194" t="e">
        <f t="shared" si="0"/>
        <v>#DIV/0!</v>
      </c>
    </row>
    <row r="28" spans="1:20" ht="12.75">
      <c r="A28" s="37">
        <v>18</v>
      </c>
      <c r="B28" s="55"/>
      <c r="C28" s="56"/>
      <c r="D28" s="57"/>
      <c r="E28" s="56"/>
      <c r="F28" s="359"/>
      <c r="G28" s="360"/>
      <c r="I28" s="37">
        <v>86</v>
      </c>
      <c r="J28" s="55"/>
      <c r="K28" s="56"/>
      <c r="L28" s="57"/>
      <c r="M28" s="111"/>
      <c r="N28" s="184"/>
      <c r="O28" s="38"/>
      <c r="Q28" s="174"/>
      <c r="R28" s="174"/>
      <c r="T28" s="194" t="e">
        <f t="shared" si="0"/>
        <v>#DIV/0!</v>
      </c>
    </row>
    <row r="29" spans="1:20" ht="12.75">
      <c r="A29" s="37">
        <v>19</v>
      </c>
      <c r="B29" s="55"/>
      <c r="C29" s="56"/>
      <c r="D29" s="57"/>
      <c r="E29" s="56"/>
      <c r="F29" s="359"/>
      <c r="G29" s="360"/>
      <c r="I29" s="37">
        <v>90</v>
      </c>
      <c r="J29" s="55"/>
      <c r="K29" s="56"/>
      <c r="L29" s="109"/>
      <c r="M29" s="56"/>
      <c r="N29" s="4"/>
      <c r="O29" s="38"/>
      <c r="Q29" s="174"/>
      <c r="R29" s="174"/>
      <c r="T29" s="194" t="e">
        <f t="shared" si="0"/>
        <v>#DIV/0!</v>
      </c>
    </row>
    <row r="30" spans="1:20" ht="12.75">
      <c r="A30" s="37">
        <v>20</v>
      </c>
      <c r="B30" s="55"/>
      <c r="C30" s="56"/>
      <c r="D30" s="57"/>
      <c r="E30" s="56"/>
      <c r="F30" s="359"/>
      <c r="G30" s="360"/>
      <c r="I30" s="37">
        <v>95</v>
      </c>
      <c r="J30" s="55"/>
      <c r="K30" s="56"/>
      <c r="L30" s="57"/>
      <c r="M30" s="56"/>
      <c r="N30" s="184"/>
      <c r="O30" s="38"/>
      <c r="Q30" s="174"/>
      <c r="R30" s="174"/>
      <c r="T30" s="194" t="e">
        <f t="shared" si="0"/>
        <v>#DIV/0!</v>
      </c>
    </row>
    <row r="31" spans="1:20" ht="12.75">
      <c r="A31" s="37">
        <v>21</v>
      </c>
      <c r="B31" s="55"/>
      <c r="C31" s="56"/>
      <c r="D31" s="57"/>
      <c r="E31" s="56"/>
      <c r="F31" s="359"/>
      <c r="G31" s="360"/>
      <c r="I31" s="37">
        <v>100</v>
      </c>
      <c r="J31" s="55"/>
      <c r="K31" s="56"/>
      <c r="L31" s="110"/>
      <c r="M31" s="56"/>
      <c r="N31" s="4"/>
      <c r="O31" s="38"/>
      <c r="Q31" s="174"/>
      <c r="R31" s="174"/>
      <c r="T31" s="194" t="e">
        <f t="shared" si="0"/>
        <v>#DIV/0!</v>
      </c>
    </row>
    <row r="32" spans="1:20" ht="12.75">
      <c r="A32" s="37">
        <v>22</v>
      </c>
      <c r="B32" s="55"/>
      <c r="C32" s="56"/>
      <c r="D32" s="57"/>
      <c r="E32" s="56"/>
      <c r="F32" s="359"/>
      <c r="G32" s="360"/>
      <c r="I32" s="37">
        <v>105</v>
      </c>
      <c r="J32" s="55"/>
      <c r="K32" s="56"/>
      <c r="L32" s="57"/>
      <c r="M32" s="111"/>
      <c r="N32" s="185"/>
      <c r="O32" s="38"/>
      <c r="Q32" s="174"/>
      <c r="R32" s="200"/>
      <c r="T32" s="194" t="e">
        <f t="shared" si="0"/>
        <v>#DIV/0!</v>
      </c>
    </row>
    <row r="33" spans="1:20" ht="12.75">
      <c r="A33" s="37">
        <v>23</v>
      </c>
      <c r="B33" s="55"/>
      <c r="C33" s="56"/>
      <c r="D33" s="57"/>
      <c r="E33" s="56"/>
      <c r="F33" s="359"/>
      <c r="G33" s="360"/>
      <c r="I33" s="37">
        <v>110</v>
      </c>
      <c r="J33" s="55"/>
      <c r="K33" s="56"/>
      <c r="L33" s="57"/>
      <c r="M33" s="56"/>
      <c r="N33" s="185"/>
      <c r="O33" s="38"/>
      <c r="Q33" s="174"/>
      <c r="R33" s="200"/>
      <c r="T33" s="194" t="e">
        <f t="shared" si="0"/>
        <v>#DIV/0!</v>
      </c>
    </row>
    <row r="34" spans="1:20" ht="12.75">
      <c r="A34" s="37">
        <v>24</v>
      </c>
      <c r="B34" s="55"/>
      <c r="C34" s="56"/>
      <c r="D34" s="57"/>
      <c r="E34" s="56"/>
      <c r="F34" s="359"/>
      <c r="G34" s="360"/>
      <c r="I34" s="37">
        <v>115</v>
      </c>
      <c r="J34" s="55"/>
      <c r="K34" s="56"/>
      <c r="L34" s="57"/>
      <c r="M34" s="56"/>
      <c r="N34" s="185"/>
      <c r="O34" s="38"/>
      <c r="Q34" s="174"/>
      <c r="R34" s="200"/>
      <c r="T34" s="194" t="e">
        <f t="shared" si="0"/>
        <v>#DIV/0!</v>
      </c>
    </row>
    <row r="35" spans="1:20" ht="12.75">
      <c r="A35" s="37">
        <v>25</v>
      </c>
      <c r="B35" s="55"/>
      <c r="C35" s="56"/>
      <c r="D35" s="57"/>
      <c r="E35" s="56"/>
      <c r="F35" s="359"/>
      <c r="G35" s="360"/>
      <c r="I35" s="37">
        <v>120</v>
      </c>
      <c r="J35" s="55"/>
      <c r="K35" s="56"/>
      <c r="L35" s="57"/>
      <c r="M35" s="56"/>
      <c r="N35" s="185"/>
      <c r="O35" s="38"/>
      <c r="Q35" s="174"/>
      <c r="R35" s="200"/>
      <c r="T35" s="194" t="e">
        <f t="shared" si="0"/>
        <v>#DIV/0!</v>
      </c>
    </row>
    <row r="36" spans="1:20" ht="12.75">
      <c r="A36" s="37">
        <v>26</v>
      </c>
      <c r="B36" s="55"/>
      <c r="C36" s="56"/>
      <c r="D36" s="57"/>
      <c r="E36" s="56"/>
      <c r="F36" s="359"/>
      <c r="G36" s="360"/>
      <c r="I36" s="37">
        <v>125</v>
      </c>
      <c r="J36" s="55"/>
      <c r="K36" s="56"/>
      <c r="L36" s="57"/>
      <c r="M36" s="56"/>
      <c r="N36" s="184"/>
      <c r="O36" s="38"/>
      <c r="Q36" s="174"/>
      <c r="R36" s="200"/>
      <c r="T36" s="194" t="e">
        <f t="shared" si="0"/>
        <v>#DIV/0!</v>
      </c>
    </row>
    <row r="37" spans="1:20" ht="12.75">
      <c r="A37" s="37">
        <v>27</v>
      </c>
      <c r="B37" s="55"/>
      <c r="C37" s="56"/>
      <c r="D37" s="57"/>
      <c r="E37" s="56"/>
      <c r="F37" s="359"/>
      <c r="G37" s="360"/>
      <c r="I37" s="37">
        <v>130</v>
      </c>
      <c r="J37" s="55"/>
      <c r="K37" s="56"/>
      <c r="L37" s="57"/>
      <c r="M37" s="56"/>
      <c r="N37" s="185"/>
      <c r="O37" s="38"/>
      <c r="Q37" s="174"/>
      <c r="R37" s="200"/>
      <c r="T37" s="194" t="e">
        <f t="shared" si="0"/>
        <v>#DIV/0!</v>
      </c>
    </row>
    <row r="38" spans="1:20" ht="12.75">
      <c r="A38" s="37">
        <v>28</v>
      </c>
      <c r="B38" s="55"/>
      <c r="C38" s="56"/>
      <c r="D38" s="57"/>
      <c r="E38" s="56"/>
      <c r="F38" s="359"/>
      <c r="G38" s="360"/>
      <c r="I38" s="37">
        <v>135</v>
      </c>
      <c r="J38" s="55"/>
      <c r="K38" s="56"/>
      <c r="L38" s="57"/>
      <c r="M38" s="56"/>
      <c r="N38" s="185"/>
      <c r="O38" s="38"/>
      <c r="Q38" s="174"/>
      <c r="R38" s="200"/>
      <c r="T38" s="194" t="e">
        <f t="shared" si="0"/>
        <v>#DIV/0!</v>
      </c>
    </row>
    <row r="39" spans="1:20" ht="12.75">
      <c r="A39" s="37">
        <v>29</v>
      </c>
      <c r="B39" s="55"/>
      <c r="C39" s="56"/>
      <c r="D39" s="57"/>
      <c r="E39" s="56"/>
      <c r="F39" s="359"/>
      <c r="G39" s="360"/>
      <c r="I39" s="37">
        <v>140</v>
      </c>
      <c r="J39" s="55"/>
      <c r="K39" s="56"/>
      <c r="L39" s="57"/>
      <c r="M39" s="56"/>
      <c r="N39" s="184"/>
      <c r="O39" s="38"/>
      <c r="Q39" s="174"/>
      <c r="R39" s="200"/>
      <c r="T39" s="194" t="e">
        <f t="shared" si="0"/>
        <v>#DIV/0!</v>
      </c>
    </row>
    <row r="40" spans="1:20" ht="12.75">
      <c r="A40" s="37">
        <v>30</v>
      </c>
      <c r="B40" s="55"/>
      <c r="C40" s="56"/>
      <c r="D40" s="57"/>
      <c r="E40" s="56"/>
      <c r="F40" s="359"/>
      <c r="G40" s="360"/>
      <c r="I40" s="37">
        <v>145</v>
      </c>
      <c r="J40" s="55"/>
      <c r="K40" s="56"/>
      <c r="L40" s="57"/>
      <c r="M40" s="56"/>
      <c r="N40" s="185"/>
      <c r="O40" s="38"/>
      <c r="Q40" s="174"/>
      <c r="R40" s="200"/>
      <c r="T40" s="194" t="e">
        <f t="shared" si="0"/>
        <v>#DIV/0!</v>
      </c>
    </row>
    <row r="41" spans="1:20" ht="12.75">
      <c r="A41" s="37">
        <v>31</v>
      </c>
      <c r="B41" s="55"/>
      <c r="C41" s="56"/>
      <c r="D41" s="57"/>
      <c r="E41" s="56"/>
      <c r="F41" s="359"/>
      <c r="G41" s="360"/>
      <c r="I41" s="37">
        <v>150</v>
      </c>
      <c r="J41" s="55"/>
      <c r="K41" s="56"/>
      <c r="L41" s="57"/>
      <c r="M41" s="56"/>
      <c r="N41" s="184"/>
      <c r="O41" s="38"/>
      <c r="Q41" s="174"/>
      <c r="R41" s="200"/>
      <c r="T41" s="194" t="e">
        <f t="shared" si="0"/>
        <v>#DIV/0!</v>
      </c>
    </row>
    <row r="42" spans="1:20" ht="12.75">
      <c r="A42" s="37">
        <v>32</v>
      </c>
      <c r="B42" s="55"/>
      <c r="C42" s="56"/>
      <c r="D42" s="57"/>
      <c r="E42" s="56"/>
      <c r="F42" s="359"/>
      <c r="G42" s="360"/>
      <c r="I42" s="37">
        <v>155</v>
      </c>
      <c r="J42" s="55"/>
      <c r="K42" s="56"/>
      <c r="L42" s="57"/>
      <c r="M42" s="56"/>
      <c r="N42" s="184"/>
      <c r="O42" s="38"/>
      <c r="Q42" s="174"/>
      <c r="R42" s="200"/>
      <c r="T42" s="194" t="e">
        <f t="shared" si="0"/>
        <v>#DIV/0!</v>
      </c>
    </row>
    <row r="43" spans="1:20" ht="12.75">
      <c r="A43" s="37">
        <v>33</v>
      </c>
      <c r="B43" s="55"/>
      <c r="C43" s="56"/>
      <c r="D43" s="57"/>
      <c r="E43" s="56"/>
      <c r="F43" s="359"/>
      <c r="G43" s="360"/>
      <c r="I43" s="37">
        <v>160</v>
      </c>
      <c r="J43" s="55"/>
      <c r="K43" s="56"/>
      <c r="L43" s="57"/>
      <c r="M43" s="56"/>
      <c r="N43" s="184"/>
      <c r="O43" s="38"/>
      <c r="Q43" s="174"/>
      <c r="R43" s="200"/>
      <c r="T43" s="194" t="e">
        <f t="shared" si="0"/>
        <v>#DIV/0!</v>
      </c>
    </row>
    <row r="44" spans="1:20" ht="12.75">
      <c r="A44" s="37">
        <v>34</v>
      </c>
      <c r="B44" s="55"/>
      <c r="C44" s="59"/>
      <c r="D44" s="57"/>
      <c r="E44" s="56"/>
      <c r="F44" s="359"/>
      <c r="G44" s="360"/>
      <c r="I44" s="37">
        <v>165</v>
      </c>
      <c r="J44" s="55"/>
      <c r="K44" s="56"/>
      <c r="L44" s="57"/>
      <c r="M44" s="56"/>
      <c r="N44" s="184"/>
      <c r="O44" s="38"/>
      <c r="Q44" s="174"/>
      <c r="R44" s="200"/>
      <c r="T44" s="194" t="e">
        <f t="shared" si="0"/>
        <v>#DIV/0!</v>
      </c>
    </row>
    <row r="45" spans="1:20" ht="12.75">
      <c r="A45" s="37">
        <v>35</v>
      </c>
      <c r="B45" s="55"/>
      <c r="C45" s="56"/>
      <c r="D45" s="57"/>
      <c r="E45" s="56"/>
      <c r="F45" s="359"/>
      <c r="G45" s="360"/>
      <c r="I45" s="153">
        <v>166</v>
      </c>
      <c r="J45" s="154"/>
      <c r="K45" s="111"/>
      <c r="L45" s="110"/>
      <c r="M45" s="111"/>
      <c r="N45" s="184"/>
      <c r="O45" s="38"/>
      <c r="Q45" s="174"/>
      <c r="R45" s="200"/>
      <c r="T45" s="194" t="e">
        <f t="shared" si="0"/>
        <v>#DIV/0!</v>
      </c>
    </row>
    <row r="46" spans="1:20" ht="12.75">
      <c r="A46" s="37">
        <v>36</v>
      </c>
      <c r="B46" s="55"/>
      <c r="C46" s="56"/>
      <c r="D46" s="57"/>
      <c r="E46" s="56"/>
      <c r="F46" s="359"/>
      <c r="G46" s="360"/>
      <c r="I46" s="153">
        <v>166.5</v>
      </c>
      <c r="J46" s="154"/>
      <c r="K46" s="111"/>
      <c r="L46" s="110"/>
      <c r="M46" s="111"/>
      <c r="N46" s="184"/>
      <c r="O46" s="38"/>
      <c r="Q46" s="199"/>
      <c r="R46" s="200"/>
      <c r="T46" s="194" t="e">
        <f t="shared" si="0"/>
        <v>#DIV/0!</v>
      </c>
    </row>
    <row r="47" spans="1:18" ht="12.75">
      <c r="A47" s="37">
        <v>37</v>
      </c>
      <c r="B47" s="55"/>
      <c r="C47" s="56"/>
      <c r="D47" s="57"/>
      <c r="E47" s="56"/>
      <c r="F47" s="359"/>
      <c r="G47" s="360"/>
      <c r="I47" s="153">
        <v>167</v>
      </c>
      <c r="J47" s="154"/>
      <c r="K47" s="111"/>
      <c r="L47" s="110"/>
      <c r="M47" s="111"/>
      <c r="N47" s="4"/>
      <c r="O47" s="38"/>
      <c r="Q47" s="200"/>
      <c r="R47" s="200"/>
    </row>
    <row r="48" spans="1:15" ht="12.75">
      <c r="A48" s="37">
        <v>38</v>
      </c>
      <c r="B48" s="55"/>
      <c r="C48" s="56"/>
      <c r="D48" s="57"/>
      <c r="E48" s="56"/>
      <c r="F48" s="359"/>
      <c r="G48" s="360"/>
      <c r="I48" s="37">
        <v>170</v>
      </c>
      <c r="J48" s="55"/>
      <c r="K48" s="56"/>
      <c r="L48" s="57"/>
      <c r="M48" s="56"/>
      <c r="N48" s="184"/>
      <c r="O48" s="38"/>
    </row>
    <row r="49" spans="1:15" ht="12.75">
      <c r="A49" s="37">
        <v>39</v>
      </c>
      <c r="B49" s="55"/>
      <c r="C49" s="56"/>
      <c r="D49" s="57"/>
      <c r="E49" s="56"/>
      <c r="F49" s="359"/>
      <c r="G49" s="360"/>
      <c r="I49" s="37">
        <v>175</v>
      </c>
      <c r="J49" s="55"/>
      <c r="K49" s="56"/>
      <c r="L49" s="57"/>
      <c r="M49" s="56"/>
      <c r="N49" s="184"/>
      <c r="O49" s="38"/>
    </row>
    <row r="50" spans="1:15" ht="12.75">
      <c r="A50" s="37">
        <v>40</v>
      </c>
      <c r="B50" s="55"/>
      <c r="C50" s="56"/>
      <c r="D50" s="57"/>
      <c r="E50" s="56"/>
      <c r="F50" s="359"/>
      <c r="G50" s="360"/>
      <c r="I50" s="37">
        <v>180</v>
      </c>
      <c r="J50" s="55"/>
      <c r="K50" s="56"/>
      <c r="L50" s="57"/>
      <c r="M50" s="56"/>
      <c r="N50" s="184"/>
      <c r="O50" s="38"/>
    </row>
    <row r="51" spans="1:15" ht="12.75">
      <c r="A51" s="37">
        <v>41</v>
      </c>
      <c r="B51" s="55"/>
      <c r="C51" s="56"/>
      <c r="D51" s="57"/>
      <c r="E51" s="56"/>
      <c r="F51" s="359"/>
      <c r="G51" s="360"/>
      <c r="I51" s="37">
        <v>185</v>
      </c>
      <c r="J51" s="55"/>
      <c r="K51" s="56"/>
      <c r="L51" s="57"/>
      <c r="M51" s="56"/>
      <c r="N51" s="184"/>
      <c r="O51" s="38"/>
    </row>
    <row r="52" spans="1:15" ht="12.75">
      <c r="A52" s="37">
        <v>42</v>
      </c>
      <c r="B52" s="55"/>
      <c r="C52" s="56"/>
      <c r="D52" s="57"/>
      <c r="E52" s="56"/>
      <c r="F52" s="359"/>
      <c r="G52" s="360"/>
      <c r="I52" s="37">
        <v>190</v>
      </c>
      <c r="J52" s="55"/>
      <c r="K52" s="56"/>
      <c r="L52" s="57"/>
      <c r="M52" s="56"/>
      <c r="N52" s="4"/>
      <c r="O52" s="38"/>
    </row>
    <row r="53" spans="1:15" ht="12.75">
      <c r="A53" s="37">
        <v>43</v>
      </c>
      <c r="B53" s="55"/>
      <c r="C53" s="56"/>
      <c r="D53" s="57"/>
      <c r="E53" s="56"/>
      <c r="F53" s="359"/>
      <c r="G53" s="360"/>
      <c r="I53" s="37">
        <v>195</v>
      </c>
      <c r="J53" s="55"/>
      <c r="K53" s="56"/>
      <c r="L53" s="57"/>
      <c r="M53" s="56"/>
      <c r="N53" s="184"/>
      <c r="O53" s="38"/>
    </row>
    <row r="54" spans="1:15" ht="12.75">
      <c r="A54" s="37">
        <v>44</v>
      </c>
      <c r="B54" s="55"/>
      <c r="C54" s="56"/>
      <c r="D54" s="57"/>
      <c r="E54" s="56"/>
      <c r="F54" s="359"/>
      <c r="G54" s="360"/>
      <c r="I54" s="37">
        <v>200</v>
      </c>
      <c r="J54" s="55"/>
      <c r="K54" s="56"/>
      <c r="L54" s="57"/>
      <c r="M54" s="56"/>
      <c r="N54" s="184"/>
      <c r="O54" s="38"/>
    </row>
    <row r="55" spans="1:15" ht="12.75">
      <c r="A55" s="37">
        <v>45</v>
      </c>
      <c r="B55" s="55"/>
      <c r="C55" s="56"/>
      <c r="D55" s="58"/>
      <c r="E55" s="56"/>
      <c r="F55" s="359"/>
      <c r="G55" s="360"/>
      <c r="I55" s="37">
        <v>205</v>
      </c>
      <c r="J55" s="55"/>
      <c r="K55" s="56"/>
      <c r="L55" s="109"/>
      <c r="M55" s="56"/>
      <c r="N55" s="184"/>
      <c r="O55" s="38"/>
    </row>
    <row r="56" spans="1:15" ht="12.75">
      <c r="A56" s="37">
        <v>46</v>
      </c>
      <c r="B56" s="55"/>
      <c r="C56" s="56"/>
      <c r="D56" s="57"/>
      <c r="E56" s="56"/>
      <c r="F56" s="359"/>
      <c r="G56" s="360"/>
      <c r="I56" s="37">
        <v>210</v>
      </c>
      <c r="J56" s="55"/>
      <c r="K56" s="56"/>
      <c r="L56" s="57"/>
      <c r="M56" s="56"/>
      <c r="N56" s="184"/>
      <c r="O56" s="38"/>
    </row>
    <row r="57" spans="1:15" ht="12.75">
      <c r="A57" s="37">
        <v>47</v>
      </c>
      <c r="B57" s="55"/>
      <c r="C57" s="56"/>
      <c r="D57" s="57"/>
      <c r="E57" s="56"/>
      <c r="F57" s="359"/>
      <c r="G57" s="360"/>
      <c r="I57" s="37">
        <v>215</v>
      </c>
      <c r="J57" s="55"/>
      <c r="K57" s="56"/>
      <c r="L57" s="109"/>
      <c r="M57" s="56"/>
      <c r="N57" s="184"/>
      <c r="O57" s="38"/>
    </row>
    <row r="58" spans="1:15" ht="12.75">
      <c r="A58" s="37">
        <v>48</v>
      </c>
      <c r="B58" s="55"/>
      <c r="C58" s="56"/>
      <c r="D58" s="57"/>
      <c r="E58" s="56"/>
      <c r="F58" s="359"/>
      <c r="G58" s="360"/>
      <c r="I58" s="37">
        <v>220</v>
      </c>
      <c r="J58" s="55"/>
      <c r="K58" s="56"/>
      <c r="L58" s="57"/>
      <c r="M58" s="56"/>
      <c r="N58" s="184"/>
      <c r="O58" s="38"/>
    </row>
    <row r="59" spans="1:15" ht="12.75">
      <c r="A59" s="37">
        <v>49</v>
      </c>
      <c r="B59" s="55"/>
      <c r="C59" s="56"/>
      <c r="D59" s="57"/>
      <c r="E59" s="56"/>
      <c r="F59" s="359"/>
      <c r="G59" s="360"/>
      <c r="I59" s="37">
        <v>225</v>
      </c>
      <c r="J59" s="55"/>
      <c r="K59" s="56"/>
      <c r="L59" s="57"/>
      <c r="M59" s="56"/>
      <c r="N59" s="184"/>
      <c r="O59" s="38"/>
    </row>
    <row r="60" spans="1:15" ht="12.75">
      <c r="A60" s="37">
        <v>50</v>
      </c>
      <c r="B60" s="55"/>
      <c r="C60" s="56"/>
      <c r="D60" s="57"/>
      <c r="E60" s="56"/>
      <c r="F60" s="359"/>
      <c r="G60" s="360"/>
      <c r="I60" s="37">
        <v>230</v>
      </c>
      <c r="J60" s="55"/>
      <c r="K60" s="56"/>
      <c r="L60" s="110"/>
      <c r="M60" s="111"/>
      <c r="N60" s="184"/>
      <c r="O60" s="38"/>
    </row>
    <row r="61" spans="1:15" ht="12.75">
      <c r="A61" s="37">
        <v>51</v>
      </c>
      <c r="B61" s="55"/>
      <c r="C61" s="56"/>
      <c r="D61" s="57"/>
      <c r="E61" s="56"/>
      <c r="F61" s="359"/>
      <c r="G61" s="360"/>
      <c r="I61" s="37">
        <v>235</v>
      </c>
      <c r="J61" s="55"/>
      <c r="K61" s="56"/>
      <c r="L61" s="57"/>
      <c r="M61" s="56"/>
      <c r="N61" s="184"/>
      <c r="O61" s="38"/>
    </row>
    <row r="62" spans="1:15" ht="12.75">
      <c r="A62" s="37">
        <v>52</v>
      </c>
      <c r="B62" s="55"/>
      <c r="C62" s="56"/>
      <c r="D62" s="57"/>
      <c r="E62" s="56"/>
      <c r="F62" s="359"/>
      <c r="G62" s="360"/>
      <c r="I62" s="37">
        <v>240</v>
      </c>
      <c r="J62" s="55"/>
      <c r="K62" s="56"/>
      <c r="L62" s="110"/>
      <c r="M62" s="111"/>
      <c r="N62" s="184"/>
      <c r="O62" s="38"/>
    </row>
    <row r="63" spans="1:15" ht="12.75">
      <c r="A63" s="37">
        <v>53</v>
      </c>
      <c r="B63" s="55"/>
      <c r="C63" s="56"/>
      <c r="D63" s="57"/>
      <c r="E63" s="56"/>
      <c r="F63" s="359"/>
      <c r="G63" s="360"/>
      <c r="I63" s="37">
        <v>245</v>
      </c>
      <c r="J63" s="55"/>
      <c r="K63" s="56"/>
      <c r="L63" s="57"/>
      <c r="M63" s="56"/>
      <c r="N63" s="184"/>
      <c r="O63" s="38"/>
    </row>
    <row r="64" spans="1:15" ht="12.75">
      <c r="A64" s="37">
        <v>54</v>
      </c>
      <c r="B64" s="55"/>
      <c r="C64" s="56"/>
      <c r="D64" s="57"/>
      <c r="E64" s="56"/>
      <c r="F64" s="359"/>
      <c r="G64" s="360"/>
      <c r="I64" s="153">
        <v>247</v>
      </c>
      <c r="J64" s="154"/>
      <c r="K64" s="111"/>
      <c r="L64" s="110"/>
      <c r="M64" s="111"/>
      <c r="N64" s="186"/>
      <c r="O64" s="38"/>
    </row>
    <row r="65" spans="1:15" ht="12.75">
      <c r="A65" s="37">
        <v>55</v>
      </c>
      <c r="B65" s="55"/>
      <c r="C65" s="56"/>
      <c r="D65" s="57"/>
      <c r="E65" s="56"/>
      <c r="F65" s="359"/>
      <c r="G65" s="360"/>
      <c r="I65" s="37"/>
      <c r="J65" s="55"/>
      <c r="K65" s="56"/>
      <c r="L65" s="60"/>
      <c r="M65" s="61"/>
      <c r="N65" s="186"/>
      <c r="O65" s="38"/>
    </row>
    <row r="66" spans="1:15" ht="12.75">
      <c r="A66" s="37">
        <v>56</v>
      </c>
      <c r="B66" s="55"/>
      <c r="C66" s="56"/>
      <c r="D66" s="57"/>
      <c r="E66" s="56"/>
      <c r="F66" s="359"/>
      <c r="G66" s="360"/>
      <c r="I66" s="37"/>
      <c r="J66" s="55"/>
      <c r="K66" s="56"/>
      <c r="L66" s="60"/>
      <c r="M66" s="61"/>
      <c r="N66" s="4"/>
      <c r="O66" s="38"/>
    </row>
    <row r="67" spans="1:15" ht="12.75">
      <c r="A67" s="37">
        <v>57</v>
      </c>
      <c r="B67" s="55"/>
      <c r="C67" s="56"/>
      <c r="D67" s="57"/>
      <c r="E67" s="56"/>
      <c r="F67" s="359"/>
      <c r="G67" s="360"/>
      <c r="I67" s="37"/>
      <c r="J67" s="55"/>
      <c r="K67" s="56"/>
      <c r="L67" s="60"/>
      <c r="M67" s="61"/>
      <c r="N67" s="184"/>
      <c r="O67" s="38"/>
    </row>
    <row r="68" spans="1:15" ht="12.75">
      <c r="A68" s="37">
        <v>58</v>
      </c>
      <c r="B68" s="55"/>
      <c r="C68" s="56"/>
      <c r="D68" s="57"/>
      <c r="E68" s="114"/>
      <c r="F68" s="359"/>
      <c r="G68" s="360"/>
      <c r="I68" s="37"/>
      <c r="J68" s="55"/>
      <c r="K68" s="56"/>
      <c r="L68" s="60"/>
      <c r="M68" s="61"/>
      <c r="N68" s="184"/>
      <c r="O68" s="38"/>
    </row>
    <row r="69" spans="1:15" ht="12.75">
      <c r="A69" s="37">
        <v>59</v>
      </c>
      <c r="B69" s="55"/>
      <c r="C69" s="56"/>
      <c r="D69" s="57"/>
      <c r="E69" s="56"/>
      <c r="F69" s="359"/>
      <c r="G69" s="360"/>
      <c r="I69" s="37"/>
      <c r="J69" s="55"/>
      <c r="K69" s="56"/>
      <c r="L69" s="60"/>
      <c r="M69" s="61"/>
      <c r="N69" s="4"/>
      <c r="O69" s="38"/>
    </row>
    <row r="70" spans="1:15" ht="12.75">
      <c r="A70" s="37">
        <v>60</v>
      </c>
      <c r="B70" s="55"/>
      <c r="C70" s="56"/>
      <c r="D70" s="57"/>
      <c r="E70" s="56"/>
      <c r="F70" s="359"/>
      <c r="G70" s="360"/>
      <c r="I70" s="37"/>
      <c r="J70" s="55"/>
      <c r="K70" s="56"/>
      <c r="L70" s="60"/>
      <c r="M70" s="61"/>
      <c r="N70" s="184"/>
      <c r="O70" s="38"/>
    </row>
    <row r="71" spans="1:15" ht="12.75">
      <c r="A71" s="37">
        <v>61</v>
      </c>
      <c r="B71" s="55"/>
      <c r="C71" s="56"/>
      <c r="D71" s="55"/>
      <c r="E71" s="56"/>
      <c r="F71" s="359"/>
      <c r="G71" s="360"/>
      <c r="I71" s="37"/>
      <c r="J71" s="55"/>
      <c r="K71" s="56"/>
      <c r="L71" s="60"/>
      <c r="M71" s="61"/>
      <c r="N71" s="184"/>
      <c r="O71" s="38"/>
    </row>
    <row r="72" spans="1:15" ht="12.75">
      <c r="A72" s="37">
        <v>62</v>
      </c>
      <c r="B72" s="55"/>
      <c r="C72" s="56"/>
      <c r="D72" s="55"/>
      <c r="E72" s="56"/>
      <c r="F72" s="359"/>
      <c r="G72" s="360"/>
      <c r="I72" s="37"/>
      <c r="J72" s="55"/>
      <c r="K72" s="56"/>
      <c r="L72" s="60"/>
      <c r="M72" s="61"/>
      <c r="N72" s="184"/>
      <c r="O72" s="38"/>
    </row>
    <row r="73" spans="1:15" ht="13.5" thickBot="1">
      <c r="A73" s="39">
        <v>63</v>
      </c>
      <c r="B73" s="55"/>
      <c r="C73" s="42"/>
      <c r="D73" s="82"/>
      <c r="E73" s="42"/>
      <c r="F73" s="361"/>
      <c r="G73" s="362"/>
      <c r="I73" s="39"/>
      <c r="J73" s="62"/>
      <c r="K73" s="63"/>
      <c r="L73" s="64"/>
      <c r="M73" s="65"/>
      <c r="N73" s="187"/>
      <c r="O73" s="40"/>
    </row>
    <row r="74" spans="1:5" ht="14.25" thickBot="1" thickTop="1">
      <c r="A74" s="89"/>
      <c r="B74" s="89"/>
      <c r="C74" s="89"/>
      <c r="D74" s="89"/>
      <c r="E74" s="89"/>
    </row>
    <row r="75" spans="1:13" ht="14.25" thickBot="1">
      <c r="A75" s="93" t="s">
        <v>17</v>
      </c>
      <c r="B75" s="90" t="s">
        <v>35</v>
      </c>
      <c r="C75" s="98" t="s">
        <v>36</v>
      </c>
      <c r="D75" s="91" t="s">
        <v>37</v>
      </c>
      <c r="E75" s="92" t="s">
        <v>38</v>
      </c>
      <c r="I75" s="112" t="s">
        <v>24</v>
      </c>
      <c r="J75" s="91" t="s">
        <v>41</v>
      </c>
      <c r="K75" s="98"/>
      <c r="L75" s="90" t="s">
        <v>42</v>
      </c>
      <c r="M75" s="92" t="s">
        <v>42</v>
      </c>
    </row>
    <row r="76" spans="1:13" ht="12.75">
      <c r="A76" s="94" t="s">
        <v>14</v>
      </c>
      <c r="B76" s="100" t="e">
        <f>AVERAGE(B10:B73)</f>
        <v>#DIV/0!</v>
      </c>
      <c r="C76" s="101" t="e">
        <f>AVERAGE(C10:C73)</f>
        <v>#DIV/0!</v>
      </c>
      <c r="D76" s="102" t="e">
        <f>AVERAGE(D10:D73)</f>
        <v>#DIV/0!</v>
      </c>
      <c r="E76" s="101" t="e">
        <f>AVERAGE(E10:E73)</f>
        <v>#DIV/0!</v>
      </c>
      <c r="I76" s="113" t="s">
        <v>14</v>
      </c>
      <c r="J76" s="137"/>
      <c r="K76" s="141"/>
      <c r="L76" s="137" t="e">
        <f>AVERAGE(L10:L64)</f>
        <v>#DIV/0!</v>
      </c>
      <c r="M76" s="189"/>
    </row>
    <row r="77" spans="1:13" ht="12.75">
      <c r="A77" s="95" t="s">
        <v>10</v>
      </c>
      <c r="B77" s="103" t="e">
        <f>STDEV(B10:B73)</f>
        <v>#DIV/0!</v>
      </c>
      <c r="C77" s="104" t="e">
        <f>STDEV(C10:C73)</f>
        <v>#DIV/0!</v>
      </c>
      <c r="D77" s="105" t="e">
        <f>STDEV(D10:D73)</f>
        <v>#DIV/0!</v>
      </c>
      <c r="E77" s="104" t="e">
        <f>STDEV(E10:E73)</f>
        <v>#DIV/0!</v>
      </c>
      <c r="I77" s="95" t="s">
        <v>10</v>
      </c>
      <c r="J77" s="138"/>
      <c r="K77" s="142"/>
      <c r="L77" s="138" t="e">
        <f>STDEV(L10:L64)</f>
        <v>#DIV/0!</v>
      </c>
      <c r="M77" s="190"/>
    </row>
    <row r="78" spans="1:13" ht="12.75">
      <c r="A78" s="96" t="s">
        <v>15</v>
      </c>
      <c r="B78" s="106">
        <f>MAX(B10:B73)</f>
        <v>0</v>
      </c>
      <c r="C78" s="107">
        <f>MAX(C10:C73)</f>
        <v>0</v>
      </c>
      <c r="D78" s="108">
        <f>MAX(D10:D73)</f>
        <v>0</v>
      </c>
      <c r="E78" s="107">
        <f>MAX(E10:E73)</f>
        <v>0</v>
      </c>
      <c r="I78" s="96" t="s">
        <v>15</v>
      </c>
      <c r="J78" s="139">
        <f>MAX(J10:J64)</f>
        <v>0</v>
      </c>
      <c r="K78" s="143"/>
      <c r="L78" s="139">
        <f>MAX(L10:L64)</f>
        <v>0</v>
      </c>
      <c r="M78" s="191">
        <f>MAX(M10:M64)</f>
        <v>0</v>
      </c>
    </row>
    <row r="79" spans="1:13" ht="13.5" thickBot="1">
      <c r="A79" s="97" t="s">
        <v>16</v>
      </c>
      <c r="B79" s="115">
        <f>MIN(B10:B73)</f>
        <v>0</v>
      </c>
      <c r="C79" s="116">
        <f>MIN(C10:C73)</f>
        <v>0</v>
      </c>
      <c r="D79" s="117">
        <f>MIN(D10:D73)</f>
        <v>0</v>
      </c>
      <c r="E79" s="116">
        <f>MIN(E10:E73)</f>
        <v>0</v>
      </c>
      <c r="I79" s="96" t="s">
        <v>16</v>
      </c>
      <c r="J79" s="140">
        <f>MIN(J10:J64)</f>
        <v>0</v>
      </c>
      <c r="K79" s="143"/>
      <c r="L79" s="140">
        <f>MIN(L10:L64)</f>
        <v>0</v>
      </c>
      <c r="M79" s="192">
        <f>MIN(M10:M64)</f>
        <v>0</v>
      </c>
    </row>
    <row r="80" spans="1:13" ht="13.5" thickBot="1">
      <c r="A80" s="99" t="s">
        <v>9</v>
      </c>
      <c r="B80" s="363" t="s">
        <v>84</v>
      </c>
      <c r="C80" s="379"/>
      <c r="D80" s="363" t="s">
        <v>85</v>
      </c>
      <c r="E80" s="379"/>
      <c r="I80" s="99" t="s">
        <v>9</v>
      </c>
      <c r="J80" s="363" t="s">
        <v>84</v>
      </c>
      <c r="K80" s="365"/>
      <c r="L80" s="363" t="s">
        <v>85</v>
      </c>
      <c r="M80" s="365"/>
    </row>
    <row r="81" spans="1:10" ht="13.5" thickBot="1">
      <c r="A81" s="377" t="s">
        <v>83</v>
      </c>
      <c r="B81" s="378"/>
      <c r="I81" s="377" t="s">
        <v>83</v>
      </c>
      <c r="J81" s="378"/>
    </row>
  </sheetData>
  <mergeCells count="83">
    <mergeCell ref="A5:B5"/>
    <mergeCell ref="I5:J5"/>
    <mergeCell ref="B6:C6"/>
    <mergeCell ref="D6:E6"/>
    <mergeCell ref="J6:K6"/>
    <mergeCell ref="L6:M6"/>
    <mergeCell ref="J7:K7"/>
    <mergeCell ref="L7:M7"/>
    <mergeCell ref="B8:E8"/>
    <mergeCell ref="J8:K8"/>
    <mergeCell ref="L8:M8"/>
    <mergeCell ref="F9:G9"/>
    <mergeCell ref="N9:O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B80:C80"/>
    <mergeCell ref="D80:E80"/>
    <mergeCell ref="J80:K80"/>
    <mergeCell ref="L80:M80"/>
    <mergeCell ref="A81:B81"/>
    <mergeCell ref="I81:J8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2005-11-24T17:16:31Z</dcterms:modified>
  <cp:category/>
  <cp:version/>
  <cp:contentType/>
  <cp:contentStatus/>
</cp:coreProperties>
</file>