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1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170 nA</t>
        </r>
      </text>
    </comment>
    <comment ref="I2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</commentList>
</comments>
</file>

<file path=xl/sharedStrings.xml><?xml version="1.0" encoding="utf-8"?>
<sst xmlns="http://schemas.openxmlformats.org/spreadsheetml/2006/main" count="161" uniqueCount="96">
  <si>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</si>
  <si>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</si>
  <si>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</si>
  <si>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</si>
  <si>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</si>
  <si>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</si>
  <si>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</si>
  <si>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</si>
  <si>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</si>
  <si>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</si>
  <si>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</si>
  <si>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</si>
  <si>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</si>
  <si>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</si>
  <si>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</si>
  <si>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</si>
  <si>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</si>
  <si>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</si>
  <si>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</si>
  <si>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</si>
  <si>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</si>
  <si>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</si>
  <si>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</si>
  <si>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</si>
  <si>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</si>
  <si>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</si>
  <si>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</si>
  <si>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</si>
  <si>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</si>
  <si>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</si>
  <si>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</si>
  <si>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</si>
  <si>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</si>
  <si>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</si>
  <si>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</si>
  <si>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</si>
  <si>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</si>
  <si>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</si>
  <si>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</si>
  <si>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</si>
  <si>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</si>
  <si>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</si>
  <si>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</si>
  <si>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</si>
  <si>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</si>
  <si>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</si>
  <si>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</si>
  <si>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</si>
  <si>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</si>
  <si>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</si>
  <si>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</si>
  <si>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</si>
  <si>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</si>
  <si>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</si>
  <si>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</si>
  <si>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</si>
  <si>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</si>
  <si>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</si>
  <si>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</si>
  <si>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</si>
  <si>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</si>
  <si>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</si>
  <si>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</si>
  <si>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</si>
  <si>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</si>
  <si>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</si>
  <si>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</si>
  <si>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</si>
  <si>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</si>
  <si>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</si>
  <si>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</si>
  <si>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</si>
  <si>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</si>
  <si>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</si>
  <si>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</si>
  <si>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</si>
  <si>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</si>
  <si>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</si>
  <si>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</si>
  <si>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</si>
  <si>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</si>
  <si>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</si>
  <si>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</si>
  <si>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</si>
  <si>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</si>
  <si>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</si>
  <si>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</si>
  <si>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</si>
  <si>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</si>
  <si>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</si>
  <si>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FM_Hd_37</t>
  </si>
  <si>
    <t>MODULE    FM_Hd_37</t>
  </si>
  <si>
    <t>MODULE   FM_Hd_37</t>
  </si>
  <si>
    <t>A_134</t>
  </si>
  <si>
    <t>B_136</t>
  </si>
  <si>
    <t>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</si>
</sst>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1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perscript"/>
      <sz val="9.25"/>
      <name val="Arial"/>
      <family val="2"/>
    </font>
    <font>
      <b/>
      <i/>
      <sz val="8.75"/>
      <name val="Arial"/>
      <family val="2"/>
    </font>
    <font>
      <sz val="9.5"/>
      <name val="Arial"/>
      <family val="0"/>
    </font>
    <font>
      <sz val="6.75"/>
      <name val="Arial"/>
      <family val="2"/>
    </font>
    <font>
      <sz val="6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5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5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5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5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5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5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3" fillId="3" borderId="132" xfId="0" applyFont="1" applyFill="1" applyBorder="1" applyAlignment="1">
      <alignment horizontal="center"/>
    </xf>
    <xf numFmtId="0" fontId="73" fillId="3" borderId="133" xfId="0" applyFont="1" applyFill="1" applyBorder="1" applyAlignment="1">
      <alignment horizontal="center"/>
    </xf>
    <xf numFmtId="0" fontId="73" fillId="3" borderId="134" xfId="0" applyFont="1" applyFill="1" applyBorder="1" applyAlignment="1">
      <alignment horizontal="center"/>
    </xf>
    <xf numFmtId="0" fontId="75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8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8" fillId="0" borderId="63" xfId="0" applyNumberFormat="1" applyFont="1" applyBorder="1" applyAlignment="1">
      <alignment horizontal="center"/>
    </xf>
    <xf numFmtId="167" fontId="78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9" fillId="0" borderId="77" xfId="0" applyNumberFormat="1" applyFont="1" applyBorder="1" applyAlignment="1">
      <alignment horizontal="center"/>
    </xf>
    <xf numFmtId="167" fontId="79" fillId="0" borderId="144" xfId="0" applyNumberFormat="1" applyFont="1" applyBorder="1" applyAlignment="1">
      <alignment horizontal="center"/>
    </xf>
    <xf numFmtId="0" fontId="80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8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8" fillId="0" borderId="62" xfId="0" applyNumberFormat="1" applyFont="1" applyBorder="1" applyAlignment="1">
      <alignment horizontal="center"/>
    </xf>
    <xf numFmtId="167" fontId="78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9" fillId="0" borderId="149" xfId="0" applyNumberFormat="1" applyFont="1" applyBorder="1" applyAlignment="1">
      <alignment horizontal="center"/>
    </xf>
    <xf numFmtId="167" fontId="79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8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2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165" fontId="13" fillId="5" borderId="70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0" fontId="0" fillId="0" borderId="158" xfId="0" applyBorder="1" applyAlignment="1">
      <alignment horizont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59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9" fillId="0" borderId="160" xfId="0" applyFont="1" applyBorder="1" applyAlignment="1">
      <alignment horizontal="center"/>
    </xf>
    <xf numFmtId="0" fontId="49" fillId="0" borderId="133" xfId="0" applyFont="1" applyBorder="1" applyAlignment="1">
      <alignment horizontal="center"/>
    </xf>
    <xf numFmtId="0" fontId="49" fillId="0" borderId="139" xfId="0" applyFont="1" applyBorder="1" applyAlignment="1">
      <alignment horizontal="center"/>
    </xf>
    <xf numFmtId="0" fontId="49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FM_Hd_37_A134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9"/>
          <c:w val="0.941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52738595"/>
        <c:axId val="4885308"/>
      </c:scatterChart>
      <c:valAx>
        <c:axId val="5273859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 val="autoZero"/>
        <c:crossBetween val="midCat"/>
        <c:dispUnits/>
      </c:valAx>
      <c:valAx>
        <c:axId val="488530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55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20463981"/>
        <c:axId val="49958102"/>
      </c:barChart>
      <c:catAx>
        <c:axId val="20463981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0"/>
        <c:lblOffset val="100"/>
        <c:noMultiLvlLbl val="0"/>
      </c:catAx>
      <c:valAx>
        <c:axId val="49958102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FM_Hd_37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tickLblSkip val="1"/>
        <c:tickMarkSkip val="3"/>
        <c:noMultiLvlLbl val="0"/>
      </c:catAx>
      <c:valAx>
        <c:axId val="20074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6452161"/>
        <c:axId val="15416266"/>
      </c:scatterChart>
      <c:valAx>
        <c:axId val="4645216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crossBetween val="midCat"/>
        <c:dispUnits/>
      </c:valAx>
      <c:valAx>
        <c:axId val="1541626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528667"/>
        <c:axId val="40758004"/>
      </c:scatterChart>
      <c:valAx>
        <c:axId val="452866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crossBetween val="midCat"/>
        <c:dispUnits/>
      </c:valAx>
      <c:valAx>
        <c:axId val="40758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1277717"/>
        <c:axId val="13063998"/>
      </c:scatterChart>
      <c:valAx>
        <c:axId val="3127771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valAx>
        <c:axId val="1306399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0467119"/>
        <c:axId val="51550888"/>
      </c:scatterChart>
      <c:valAx>
        <c:axId val="5046711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crossBetween val="midCat"/>
        <c:dispUnits/>
      </c:valAx>
      <c:valAx>
        <c:axId val="51550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61304809"/>
        <c:axId val="14872370"/>
      </c:scatterChart>
      <c:valAx>
        <c:axId val="61304809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crossBetween val="midCat"/>
        <c:dispUnits/>
      </c:valAx>
      <c:valAx>
        <c:axId val="14872370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FM_Hd_37_B136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15"/>
          <c:w val="0.942"/>
          <c:h val="0.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3967773"/>
        <c:axId val="60165638"/>
      </c:scatterChart>
      <c:valAx>
        <c:axId val="4396777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crossBetween val="midCat"/>
        <c:dispUnits/>
      </c:valAx>
      <c:valAx>
        <c:axId val="6016563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967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FM_Hd_37      Fe</a:t>
            </a:r>
            <a:r>
              <a:rPr lang="en-US" cap="none" sz="9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65"/>
          <c:w val="0.978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171.86249999999995</c:v>
                </c:pt>
                <c:pt idx="1">
                  <c:v>174.7750000000001</c:v>
                </c:pt>
                <c:pt idx="2">
                  <c:v>180.4375</c:v>
                </c:pt>
                <c:pt idx="3">
                  <c:v>183.5937499999999</c:v>
                </c:pt>
                <c:pt idx="4">
                  <c:v>183.09531250000003</c:v>
                </c:pt>
                <c:pt idx="5">
                  <c:v>184.02656249999998</c:v>
                </c:pt>
                <c:pt idx="6">
                  <c:v>168.39375000000007</c:v>
                </c:pt>
                <c:pt idx="7">
                  <c:v>169.63281250000003</c:v>
                </c:pt>
                <c:pt idx="8">
                  <c:v>174.9796875</c:v>
                </c:pt>
                <c:pt idx="9">
                  <c:v>173.39843750000006</c:v>
                </c:pt>
                <c:pt idx="10">
                  <c:v>175.47187499999993</c:v>
                </c:pt>
                <c:pt idx="11">
                  <c:v>170.93906250000006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178.3</c:v>
                </c:pt>
                <c:pt idx="1">
                  <c:v>179.5</c:v>
                </c:pt>
                <c:pt idx="2">
                  <c:v>186</c:v>
                </c:pt>
                <c:pt idx="3">
                  <c:v>191.3</c:v>
                </c:pt>
                <c:pt idx="4">
                  <c:v>189.8</c:v>
                </c:pt>
                <c:pt idx="5">
                  <c:v>192.5</c:v>
                </c:pt>
                <c:pt idx="6">
                  <c:v>176.1</c:v>
                </c:pt>
                <c:pt idx="7">
                  <c:v>174.5</c:v>
                </c:pt>
                <c:pt idx="8">
                  <c:v>180.2</c:v>
                </c:pt>
                <c:pt idx="9">
                  <c:v>192.7</c:v>
                </c:pt>
                <c:pt idx="10">
                  <c:v>180.1</c:v>
                </c:pt>
                <c:pt idx="11">
                  <c:v>177.1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164.6</c:v>
                </c:pt>
                <c:pt idx="1">
                  <c:v>167.2</c:v>
                </c:pt>
                <c:pt idx="2">
                  <c:v>172.5</c:v>
                </c:pt>
                <c:pt idx="3">
                  <c:v>176.2</c:v>
                </c:pt>
                <c:pt idx="4">
                  <c:v>175.1</c:v>
                </c:pt>
                <c:pt idx="5">
                  <c:v>174.1</c:v>
                </c:pt>
                <c:pt idx="6">
                  <c:v>161.9</c:v>
                </c:pt>
                <c:pt idx="7">
                  <c:v>164.3</c:v>
                </c:pt>
                <c:pt idx="8">
                  <c:v>168.5</c:v>
                </c:pt>
                <c:pt idx="9">
                  <c:v>165.2</c:v>
                </c:pt>
                <c:pt idx="10">
                  <c:v>168.8</c:v>
                </c:pt>
                <c:pt idx="11">
                  <c:v>162.3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1"/>
        <c:lblOffset val="100"/>
        <c:tickLblSkip val="1"/>
        <c:tickMarkSkip val="3"/>
        <c:noMultiLvlLbl val="0"/>
      </c:catAx>
      <c:valAx>
        <c:axId val="415784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560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FM_Hd_33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85"/>
          <c:w val="0.9635"/>
          <c:h val="0.8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36</c:v>
                </c:pt>
                <c:pt idx="12">
                  <c:v>59</c:v>
                </c:pt>
                <c:pt idx="13">
                  <c:v>80</c:v>
                </c:pt>
                <c:pt idx="14">
                  <c:v>13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62</c:v>
                </c:pt>
                <c:pt idx="11">
                  <c:v>92</c:v>
                </c:pt>
                <c:pt idx="12">
                  <c:v>29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32</c:v>
                </c:pt>
                <c:pt idx="13">
                  <c:v>74</c:v>
                </c:pt>
                <c:pt idx="14">
                  <c:v>72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58</c:v>
                </c:pt>
                <c:pt idx="13">
                  <c:v>94</c:v>
                </c:pt>
                <c:pt idx="14">
                  <c:v>35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8662001"/>
        <c:axId val="12413690"/>
      </c:scatterChart>
      <c:valAx>
        <c:axId val="38662001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crossBetween val="midCat"/>
        <c:dispUnits/>
      </c:valAx>
      <c:valAx>
        <c:axId val="12413690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163"/>
          <c:w val="0.172"/>
          <c:h val="0.198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614347"/>
        <c:axId val="65984804"/>
      </c:scatterChart>
      <c:valAx>
        <c:axId val="44614347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crossBetween val="midCat"/>
        <c:dispUnits/>
      </c:valAx>
      <c:valAx>
        <c:axId val="65984804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FM_Hd_37_A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crossBetween val="midCat"/>
        <c:dispUnits/>
      </c:valAx>
      <c:valAx>
        <c:axId val="4316887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52975583"/>
        <c:axId val="7018200"/>
      </c:scatterChart>
      <c:valAx>
        <c:axId val="52975583"/>
        <c:scaling>
          <c:orientation val="minMax"/>
          <c:max val="7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crossBetween val="midCat"/>
        <c:dispUnits/>
      </c:valAx>
      <c:valAx>
        <c:axId val="701820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FM_Hd_33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63163801"/>
        <c:axId val="31603298"/>
      </c:scatterChart>
      <c:valAx>
        <c:axId val="63163801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crossBetween val="midCat"/>
        <c:dispUnits/>
      </c:valAx>
      <c:valAx>
        <c:axId val="3160329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FM_Hd_37_B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crossBetween val="midCat"/>
        <c:dispUnits/>
      </c:valAx>
      <c:valAx>
        <c:axId val="973031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152400</xdr:rowOff>
    </xdr:from>
    <xdr:to>
      <xdr:col>8</xdr:col>
      <xdr:colOff>390525</xdr:colOff>
      <xdr:row>101</xdr:row>
      <xdr:rowOff>114300</xdr:rowOff>
    </xdr:to>
    <xdr:graphicFrame>
      <xdr:nvGraphicFramePr>
        <xdr:cNvPr id="1" name="Chart 11"/>
        <xdr:cNvGraphicFramePr/>
      </xdr:nvGraphicFramePr>
      <xdr:xfrm>
        <a:off x="0" y="12201525"/>
        <a:ext cx="4505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84</xdr:row>
      <xdr:rowOff>152400</xdr:rowOff>
    </xdr:from>
    <xdr:to>
      <xdr:col>17</xdr:col>
      <xdr:colOff>28575</xdr:colOff>
      <xdr:row>101</xdr:row>
      <xdr:rowOff>114300</xdr:rowOff>
    </xdr:to>
    <xdr:graphicFrame>
      <xdr:nvGraphicFramePr>
        <xdr:cNvPr id="2" name="Chart 12"/>
        <xdr:cNvGraphicFramePr/>
      </xdr:nvGraphicFramePr>
      <xdr:xfrm>
        <a:off x="4505325" y="12201525"/>
        <a:ext cx="45148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821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37</a:t>
          </a:r>
        </a:p>
      </xdr:txBody>
    </xdr:sp>
    <xdr:clientData/>
  </xdr:twoCellAnchor>
  <xdr:twoCellAnchor>
    <xdr:from>
      <xdr:col>0</xdr:col>
      <xdr:colOff>9525</xdr:colOff>
      <xdr:row>101</xdr:row>
      <xdr:rowOff>123825</xdr:rowOff>
    </xdr:from>
    <xdr:to>
      <xdr:col>8</xdr:col>
      <xdr:colOff>390525</xdr:colOff>
      <xdr:row>118</xdr:row>
      <xdr:rowOff>142875</xdr:rowOff>
    </xdr:to>
    <xdr:graphicFrame>
      <xdr:nvGraphicFramePr>
        <xdr:cNvPr id="4" name="Chart 49"/>
        <xdr:cNvGraphicFramePr/>
      </xdr:nvGraphicFramePr>
      <xdr:xfrm>
        <a:off x="9525" y="14925675"/>
        <a:ext cx="44958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101</xdr:row>
      <xdr:rowOff>123825</xdr:rowOff>
    </xdr:from>
    <xdr:to>
      <xdr:col>17</xdr:col>
      <xdr:colOff>28575</xdr:colOff>
      <xdr:row>118</xdr:row>
      <xdr:rowOff>142875</xdr:rowOff>
    </xdr:to>
    <xdr:graphicFrame>
      <xdr:nvGraphicFramePr>
        <xdr:cNvPr id="5" name="Chart 50"/>
        <xdr:cNvGraphicFramePr/>
      </xdr:nvGraphicFramePr>
      <xdr:xfrm>
        <a:off x="4505325" y="14925675"/>
        <a:ext cx="4514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D94">
      <selection activeCell="S118" sqref="S118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3.5">
      <c r="D4" s="274" t="s">
        <v>2</v>
      </c>
      <c r="E4" s="274"/>
    </row>
    <row r="6" spans="1:16" ht="13.5" thickBot="1">
      <c r="A6" s="56" t="s">
        <v>12</v>
      </c>
      <c r="B6" s="282" t="s">
        <v>90</v>
      </c>
      <c r="C6" s="283"/>
      <c r="D6" s="6"/>
      <c r="E6" s="6"/>
      <c r="F6" s="6"/>
      <c r="G6" s="6"/>
      <c r="H6" s="6"/>
      <c r="N6" s="56" t="s">
        <v>12</v>
      </c>
      <c r="O6" s="282" t="s">
        <v>90</v>
      </c>
      <c r="P6" s="283"/>
    </row>
    <row r="7" spans="1:16" ht="14.25" thickBot="1" thickTop="1">
      <c r="A7" s="50" t="s">
        <v>9</v>
      </c>
      <c r="B7" s="284" t="s">
        <v>93</v>
      </c>
      <c r="C7" s="285"/>
      <c r="D7" s="285"/>
      <c r="E7" s="285"/>
      <c r="F7" s="285"/>
      <c r="G7" s="285"/>
      <c r="H7" s="286"/>
      <c r="I7" s="284" t="s">
        <v>94</v>
      </c>
      <c r="J7" s="285"/>
      <c r="K7" s="285"/>
      <c r="L7" s="285"/>
      <c r="M7" s="285"/>
      <c r="N7" s="285"/>
      <c r="O7" s="28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5.812</v>
      </c>
      <c r="D10" s="100">
        <f>$E$2*($E$3/C10)^2</f>
        <v>73.94630470029257</v>
      </c>
      <c r="E10" s="112"/>
      <c r="F10" s="111">
        <v>5.901</v>
      </c>
      <c r="G10" s="100">
        <f>$E$2*($E$3/F10)^2</f>
        <v>71.73258109194295</v>
      </c>
      <c r="H10" s="113"/>
      <c r="I10" s="271"/>
      <c r="J10" s="114">
        <v>5.729</v>
      </c>
      <c r="K10" s="100">
        <f>$E$2*($E$3/J10)^2</f>
        <v>76.1044484305244</v>
      </c>
      <c r="L10" s="110"/>
      <c r="M10" s="114">
        <v>5.884</v>
      </c>
      <c r="N10" s="100">
        <f>$E$2*($E$3/M10)^2</f>
        <v>72.14767813346728</v>
      </c>
      <c r="O10" s="115" t="s">
        <v>95</v>
      </c>
      <c r="P10" s="32">
        <v>0</v>
      </c>
    </row>
    <row r="11" spans="1:16" s="76" customFormat="1" ht="10.5" customHeight="1">
      <c r="A11" s="34">
        <v>1</v>
      </c>
      <c r="B11" s="98"/>
      <c r="C11" s="99">
        <v>5.826</v>
      </c>
      <c r="D11" s="100">
        <f aca="true" t="shared" si="0" ref="D11:D73">$E$2*($E$3/C11)^2</f>
        <v>73.59134266659079</v>
      </c>
      <c r="E11" s="101"/>
      <c r="F11" s="99">
        <v>5.686</v>
      </c>
      <c r="G11" s="100">
        <f aca="true" t="shared" si="1" ref="G11:G73">$E$2*($E$3/F11)^2</f>
        <v>77.25987061914974</v>
      </c>
      <c r="H11" s="102"/>
      <c r="I11" s="98"/>
      <c r="J11" s="99">
        <v>5.668</v>
      </c>
      <c r="K11" s="100">
        <f aca="true" t="shared" si="2" ref="K11:K73">$E$2*($E$3/J11)^2</f>
        <v>77.75136175356306</v>
      </c>
      <c r="L11" s="98"/>
      <c r="M11" s="99">
        <v>5.817</v>
      </c>
      <c r="N11" s="100">
        <f aca="true" t="shared" si="3" ref="N11:N73">$E$2*($E$3/M11)^2</f>
        <v>73.81923830104532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5.783</v>
      </c>
      <c r="D12" s="100">
        <f t="shared" si="0"/>
        <v>74.68980105276758</v>
      </c>
      <c r="E12" s="101"/>
      <c r="F12" s="99">
        <v>5.868</v>
      </c>
      <c r="G12" s="100">
        <f t="shared" si="1"/>
        <v>72.54165789611858</v>
      </c>
      <c r="H12" s="102"/>
      <c r="I12" s="98"/>
      <c r="J12" s="99">
        <v>5.797</v>
      </c>
      <c r="K12" s="100">
        <f t="shared" si="2"/>
        <v>74.3294786233884</v>
      </c>
      <c r="L12" s="98"/>
      <c r="M12" s="99">
        <v>5.803</v>
      </c>
      <c r="N12" s="100">
        <f t="shared" si="3"/>
        <v>74.17585245992039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5.828</v>
      </c>
      <c r="D13" s="100">
        <f t="shared" si="0"/>
        <v>73.54084251870951</v>
      </c>
      <c r="E13" s="101"/>
      <c r="F13" s="99">
        <v>5.803</v>
      </c>
      <c r="G13" s="100">
        <f t="shared" si="1"/>
        <v>74.17585245992039</v>
      </c>
      <c r="H13" s="102"/>
      <c r="I13" s="98"/>
      <c r="J13" s="99">
        <v>5.94</v>
      </c>
      <c r="K13" s="100">
        <f t="shared" si="2"/>
        <v>70.79373034497613</v>
      </c>
      <c r="L13" s="98"/>
      <c r="M13" s="99">
        <v>5.918</v>
      </c>
      <c r="N13" s="100">
        <f t="shared" si="3"/>
        <v>71.32105612344715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5.773</v>
      </c>
      <c r="D14" s="100">
        <f t="shared" si="0"/>
        <v>74.94878075119222</v>
      </c>
      <c r="E14" s="101"/>
      <c r="F14" s="99">
        <v>5.776</v>
      </c>
      <c r="G14" s="100">
        <f t="shared" si="1"/>
        <v>74.87094558820144</v>
      </c>
      <c r="H14" s="102"/>
      <c r="I14" s="98"/>
      <c r="J14" s="99">
        <v>5.742</v>
      </c>
      <c r="K14" s="100">
        <f t="shared" si="2"/>
        <v>75.76023461412429</v>
      </c>
      <c r="L14" s="98"/>
      <c r="M14" s="99">
        <v>5.736</v>
      </c>
      <c r="N14" s="100">
        <f t="shared" si="3"/>
        <v>75.91881172326192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5.906</v>
      </c>
      <c r="D15" s="100">
        <f t="shared" si="0"/>
        <v>71.61117537435169</v>
      </c>
      <c r="E15" s="101"/>
      <c r="F15" s="99">
        <v>5.892</v>
      </c>
      <c r="G15" s="100">
        <f t="shared" si="1"/>
        <v>71.95189076608183</v>
      </c>
      <c r="H15" s="102"/>
      <c r="I15" s="98"/>
      <c r="J15" s="99">
        <v>5.77</v>
      </c>
      <c r="K15" s="100">
        <f t="shared" si="2"/>
        <v>75.02673735240847</v>
      </c>
      <c r="L15" s="98"/>
      <c r="M15" s="99">
        <v>5.885</v>
      </c>
      <c r="N15" s="100">
        <f t="shared" si="3"/>
        <v>72.12316103972414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5.741</v>
      </c>
      <c r="D16" s="100">
        <f t="shared" si="0"/>
        <v>75.78662960899912</v>
      </c>
      <c r="E16" s="101"/>
      <c r="F16" s="99">
        <v>5.947</v>
      </c>
      <c r="G16" s="100">
        <f t="shared" si="1"/>
        <v>70.6271709160982</v>
      </c>
      <c r="H16" s="102"/>
      <c r="I16" s="98"/>
      <c r="J16" s="99">
        <v>5.782</v>
      </c>
      <c r="K16" s="100">
        <f t="shared" si="2"/>
        <v>74.71563856915405</v>
      </c>
      <c r="L16" s="98"/>
      <c r="M16" s="99">
        <v>5.847</v>
      </c>
      <c r="N16" s="100">
        <f t="shared" si="3"/>
        <v>73.063672769118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5.804</v>
      </c>
      <c r="D17" s="100">
        <f t="shared" si="0"/>
        <v>74.15029440947353</v>
      </c>
      <c r="E17" s="101"/>
      <c r="F17" s="99">
        <v>5.791</v>
      </c>
      <c r="G17" s="100">
        <f t="shared" si="1"/>
        <v>74.48358254600524</v>
      </c>
      <c r="H17" s="102"/>
      <c r="I17" s="98"/>
      <c r="J17" s="99">
        <v>5.813</v>
      </c>
      <c r="K17" s="100">
        <f t="shared" si="2"/>
        <v>73.92086518738188</v>
      </c>
      <c r="L17" s="98"/>
      <c r="M17" s="99">
        <v>5.953</v>
      </c>
      <c r="N17" s="100">
        <f t="shared" si="3"/>
        <v>70.4848730927683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5.835</v>
      </c>
      <c r="D18" s="100">
        <f t="shared" si="0"/>
        <v>73.36450074859256</v>
      </c>
      <c r="E18" s="101"/>
      <c r="F18" s="99">
        <v>5.866</v>
      </c>
      <c r="G18" s="100">
        <f t="shared" si="1"/>
        <v>72.59113217116581</v>
      </c>
      <c r="H18" s="102"/>
      <c r="I18" s="98"/>
      <c r="J18" s="99">
        <v>5.867</v>
      </c>
      <c r="K18" s="100">
        <f t="shared" si="2"/>
        <v>72.56638870916531</v>
      </c>
      <c r="L18" s="98"/>
      <c r="M18" s="99">
        <v>5.872</v>
      </c>
      <c r="N18" s="100">
        <f t="shared" si="3"/>
        <v>72.44286096117722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5.856</v>
      </c>
      <c r="D19" s="100">
        <f t="shared" si="0"/>
        <v>72.83926438532055</v>
      </c>
      <c r="E19" s="101"/>
      <c r="F19" s="99">
        <v>5.96</v>
      </c>
      <c r="G19" s="100">
        <f t="shared" si="1"/>
        <v>70.31940182874645</v>
      </c>
      <c r="H19" s="102"/>
      <c r="I19" s="98"/>
      <c r="J19" s="99">
        <v>5.917</v>
      </c>
      <c r="K19" s="100">
        <f t="shared" si="2"/>
        <v>71.3451653284211</v>
      </c>
      <c r="L19" s="98"/>
      <c r="M19" s="99">
        <v>5.917</v>
      </c>
      <c r="N19" s="100">
        <f t="shared" si="3"/>
        <v>71.3451653284211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5.899</v>
      </c>
      <c r="D20" s="100">
        <f t="shared" si="0"/>
        <v>71.78122984001384</v>
      </c>
      <c r="E20" s="101"/>
      <c r="F20" s="99">
        <v>5.762</v>
      </c>
      <c r="G20" s="100">
        <f t="shared" si="1"/>
        <v>75.23521724458116</v>
      </c>
      <c r="H20" s="102"/>
      <c r="I20" s="98"/>
      <c r="J20" s="99">
        <v>5.887</v>
      </c>
      <c r="K20" s="100">
        <f t="shared" si="2"/>
        <v>72.07416432847506</v>
      </c>
      <c r="L20" s="98"/>
      <c r="M20" s="99">
        <v>5.975</v>
      </c>
      <c r="N20" s="100">
        <f t="shared" si="3"/>
        <v>69.9667768841582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5.858</v>
      </c>
      <c r="D21" s="100">
        <f t="shared" si="0"/>
        <v>72.78953626634959</v>
      </c>
      <c r="E21" s="101"/>
      <c r="F21" s="99">
        <v>5.855</v>
      </c>
      <c r="G21" s="100">
        <f t="shared" si="1"/>
        <v>72.86414755684811</v>
      </c>
      <c r="H21" s="102"/>
      <c r="I21" s="98"/>
      <c r="J21" s="99">
        <v>5.827</v>
      </c>
      <c r="K21" s="100">
        <f t="shared" si="2"/>
        <v>73.56608609271699</v>
      </c>
      <c r="L21" s="98"/>
      <c r="M21" s="99">
        <v>5.98</v>
      </c>
      <c r="N21" s="100">
        <f t="shared" si="3"/>
        <v>69.84982449860738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5.875</v>
      </c>
      <c r="D22" s="100">
        <f t="shared" si="0"/>
        <v>72.36889565233137</v>
      </c>
      <c r="E22" s="101"/>
      <c r="F22" s="99">
        <v>5.877</v>
      </c>
      <c r="G22" s="100">
        <f t="shared" si="1"/>
        <v>72.31964836171751</v>
      </c>
      <c r="H22" s="102"/>
      <c r="I22" s="98"/>
      <c r="J22" s="99">
        <v>5.859</v>
      </c>
      <c r="K22" s="100">
        <f t="shared" si="2"/>
        <v>72.76469130151085</v>
      </c>
      <c r="L22" s="98"/>
      <c r="M22" s="99">
        <v>5.856</v>
      </c>
      <c r="N22" s="100">
        <f t="shared" si="3"/>
        <v>72.83926438532055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5.85</v>
      </c>
      <c r="D23" s="100">
        <f t="shared" si="0"/>
        <v>72.9887548834831</v>
      </c>
      <c r="E23" s="101"/>
      <c r="F23" s="99">
        <v>5.819</v>
      </c>
      <c r="G23" s="100">
        <f t="shared" si="1"/>
        <v>73.7685034308591</v>
      </c>
      <c r="H23" s="102"/>
      <c r="I23" s="98"/>
      <c r="J23" s="99">
        <v>5.83</v>
      </c>
      <c r="K23" s="100">
        <f t="shared" si="2"/>
        <v>73.49039433462102</v>
      </c>
      <c r="L23" s="98"/>
      <c r="M23" s="99">
        <v>5.99</v>
      </c>
      <c r="N23" s="100">
        <f t="shared" si="3"/>
        <v>69.61679772352919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5.887</v>
      </c>
      <c r="D24" s="100">
        <f t="shared" si="0"/>
        <v>72.07416432847506</v>
      </c>
      <c r="E24" s="101"/>
      <c r="F24" s="99">
        <v>5.839</v>
      </c>
      <c r="G24" s="100">
        <f t="shared" si="1"/>
        <v>73.26401865012825</v>
      </c>
      <c r="H24" s="102"/>
      <c r="I24" s="98"/>
      <c r="J24" s="269">
        <v>6.356</v>
      </c>
      <c r="K24" s="270">
        <f t="shared" si="2"/>
        <v>61.8300944861245</v>
      </c>
      <c r="L24" s="98"/>
      <c r="M24" s="99">
        <v>5.87</v>
      </c>
      <c r="N24" s="100">
        <f t="shared" si="3"/>
        <v>72.49223418241338</v>
      </c>
      <c r="O24" s="103" t="s">
        <v>95</v>
      </c>
      <c r="P24" s="77">
        <v>14</v>
      </c>
    </row>
    <row r="25" spans="1:16" s="76" customFormat="1" ht="10.5" customHeight="1">
      <c r="A25" s="34">
        <v>15</v>
      </c>
      <c r="B25" s="98"/>
      <c r="C25" s="99">
        <v>5.892</v>
      </c>
      <c r="D25" s="100">
        <f t="shared" si="0"/>
        <v>71.95189076608183</v>
      </c>
      <c r="E25" s="101"/>
      <c r="F25" s="99">
        <v>5.806</v>
      </c>
      <c r="G25" s="100">
        <f t="shared" si="1"/>
        <v>74.09921792095292</v>
      </c>
      <c r="H25" s="102"/>
      <c r="I25" s="98"/>
      <c r="J25" s="99">
        <v>5.835</v>
      </c>
      <c r="K25" s="100">
        <f t="shared" si="2"/>
        <v>73.36450074859256</v>
      </c>
      <c r="L25" s="98"/>
      <c r="M25" s="99">
        <v>5.897</v>
      </c>
      <c r="N25" s="100">
        <f t="shared" si="3"/>
        <v>71.82992809494995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5.828</v>
      </c>
      <c r="D26" s="100">
        <f t="shared" si="0"/>
        <v>73.54084251870951</v>
      </c>
      <c r="E26" s="101"/>
      <c r="F26" s="99">
        <v>5.842</v>
      </c>
      <c r="G26" s="100">
        <f t="shared" si="1"/>
        <v>73.1887924872258</v>
      </c>
      <c r="H26" s="102"/>
      <c r="I26" s="98"/>
      <c r="J26" s="99">
        <v>5.816</v>
      </c>
      <c r="K26" s="100">
        <f t="shared" si="2"/>
        <v>73.84462536587395</v>
      </c>
      <c r="L26" s="98"/>
      <c r="M26" s="99">
        <v>5.888</v>
      </c>
      <c r="N26" s="100">
        <f t="shared" si="3"/>
        <v>72.0496846939981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5.852</v>
      </c>
      <c r="D27" s="100">
        <f t="shared" si="0"/>
        <v>72.93887362412742</v>
      </c>
      <c r="E27" s="101"/>
      <c r="F27" s="99">
        <v>6.014</v>
      </c>
      <c r="G27" s="100">
        <f t="shared" si="1"/>
        <v>69.06226851900493</v>
      </c>
      <c r="H27" s="102"/>
      <c r="I27" s="272"/>
      <c r="J27" s="99">
        <v>5.787</v>
      </c>
      <c r="K27" s="100">
        <f t="shared" si="2"/>
        <v>74.58658489504535</v>
      </c>
      <c r="L27" s="98"/>
      <c r="M27" s="99">
        <v>5.881</v>
      </c>
      <c r="N27" s="100">
        <f t="shared" si="3"/>
        <v>72.2213044691488</v>
      </c>
      <c r="O27" s="103" t="s">
        <v>95</v>
      </c>
      <c r="P27" s="77">
        <v>17</v>
      </c>
    </row>
    <row r="28" spans="1:16" s="76" customFormat="1" ht="10.5" customHeight="1">
      <c r="A28" s="34">
        <v>18</v>
      </c>
      <c r="B28" s="98"/>
      <c r="C28" s="99">
        <v>5.887</v>
      </c>
      <c r="D28" s="100">
        <f t="shared" si="0"/>
        <v>72.07416432847506</v>
      </c>
      <c r="E28" s="101"/>
      <c r="F28" s="99">
        <v>5.798</v>
      </c>
      <c r="G28" s="100">
        <f t="shared" si="1"/>
        <v>74.30384113849728</v>
      </c>
      <c r="H28" s="102"/>
      <c r="I28" s="98"/>
      <c r="J28" s="99">
        <v>5.888</v>
      </c>
      <c r="K28" s="100">
        <f t="shared" si="2"/>
        <v>72.0496846939981</v>
      </c>
      <c r="L28" s="98"/>
      <c r="M28" s="99">
        <v>5.91</v>
      </c>
      <c r="N28" s="100">
        <f t="shared" si="3"/>
        <v>71.51427257709409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5.852</v>
      </c>
      <c r="D29" s="100">
        <f t="shared" si="0"/>
        <v>72.93887362412742</v>
      </c>
      <c r="E29" s="101"/>
      <c r="F29" s="99">
        <v>5.962</v>
      </c>
      <c r="G29" s="100">
        <f t="shared" si="1"/>
        <v>70.2722313441914</v>
      </c>
      <c r="H29" s="102"/>
      <c r="I29" s="98"/>
      <c r="J29" s="99">
        <v>5.8</v>
      </c>
      <c r="K29" s="100">
        <f t="shared" si="2"/>
        <v>74.25260594530322</v>
      </c>
      <c r="L29" s="98"/>
      <c r="M29" s="99">
        <v>5.861</v>
      </c>
      <c r="N29" s="100">
        <f t="shared" si="3"/>
        <v>72.71503951769424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5.854</v>
      </c>
      <c r="D30" s="100">
        <f t="shared" si="0"/>
        <v>72.88904348134639</v>
      </c>
      <c r="E30" s="101"/>
      <c r="F30" s="99">
        <v>5.944</v>
      </c>
      <c r="G30" s="100">
        <f t="shared" si="1"/>
        <v>70.69848147537628</v>
      </c>
      <c r="H30" s="102"/>
      <c r="I30" s="98"/>
      <c r="J30" s="99">
        <v>5.886</v>
      </c>
      <c r="K30" s="100">
        <f t="shared" si="2"/>
        <v>72.09865644088974</v>
      </c>
      <c r="L30" s="98"/>
      <c r="M30" s="99">
        <v>5.894</v>
      </c>
      <c r="N30" s="100">
        <f t="shared" si="3"/>
        <v>71.90306844974943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5.873</v>
      </c>
      <c r="D31" s="100">
        <f t="shared" si="0"/>
        <v>72.41819326374431</v>
      </c>
      <c r="E31" s="101"/>
      <c r="F31" s="99">
        <v>5.871</v>
      </c>
      <c r="G31" s="100">
        <f t="shared" si="1"/>
        <v>72.46754126453664</v>
      </c>
      <c r="H31" s="102"/>
      <c r="I31" s="98"/>
      <c r="J31" s="99">
        <v>5.849</v>
      </c>
      <c r="K31" s="100">
        <f t="shared" si="2"/>
        <v>73.01371470372763</v>
      </c>
      <c r="L31" s="98"/>
      <c r="M31" s="99">
        <v>5.876</v>
      </c>
      <c r="N31" s="100">
        <f t="shared" si="3"/>
        <v>72.34426572120626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5.885</v>
      </c>
      <c r="D32" s="100">
        <f t="shared" si="0"/>
        <v>72.12316103972414</v>
      </c>
      <c r="E32" s="101"/>
      <c r="F32" s="99">
        <v>5.783</v>
      </c>
      <c r="G32" s="100">
        <f t="shared" si="1"/>
        <v>74.68980105276758</v>
      </c>
      <c r="H32" s="102"/>
      <c r="I32" s="98"/>
      <c r="J32" s="99">
        <v>5.874</v>
      </c>
      <c r="K32" s="100">
        <f t="shared" si="2"/>
        <v>72.39353816365444</v>
      </c>
      <c r="L32" s="98"/>
      <c r="M32" s="99">
        <v>5.935</v>
      </c>
      <c r="N32" s="100">
        <f t="shared" si="3"/>
        <v>70.91306235978223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5.856</v>
      </c>
      <c r="D33" s="100">
        <f t="shared" si="0"/>
        <v>72.83926438532055</v>
      </c>
      <c r="E33" s="101"/>
      <c r="F33" s="99">
        <v>6.065</v>
      </c>
      <c r="G33" s="100">
        <f t="shared" si="1"/>
        <v>67.90567597930905</v>
      </c>
      <c r="H33" s="102"/>
      <c r="I33" s="98"/>
      <c r="J33" s="99">
        <v>5.858</v>
      </c>
      <c r="K33" s="100">
        <f t="shared" si="2"/>
        <v>72.78953626634959</v>
      </c>
      <c r="L33" s="98"/>
      <c r="M33" s="269">
        <v>6.072</v>
      </c>
      <c r="N33" s="270">
        <f t="shared" si="3"/>
        <v>67.74919846341054</v>
      </c>
      <c r="O33" s="103" t="s">
        <v>95</v>
      </c>
      <c r="P33" s="77">
        <v>23</v>
      </c>
    </row>
    <row r="34" spans="1:16" s="76" customFormat="1" ht="10.5" customHeight="1">
      <c r="A34" s="34">
        <v>24</v>
      </c>
      <c r="B34" s="98"/>
      <c r="C34" s="99">
        <v>5.831</v>
      </c>
      <c r="D34" s="100">
        <f t="shared" si="0"/>
        <v>73.46518970672275</v>
      </c>
      <c r="E34" s="101"/>
      <c r="F34" s="99">
        <v>5.844</v>
      </c>
      <c r="G34" s="100">
        <f t="shared" si="1"/>
        <v>73.1387060609851</v>
      </c>
      <c r="H34" s="102"/>
      <c r="I34" s="98"/>
      <c r="J34" s="99">
        <v>5.871</v>
      </c>
      <c r="K34" s="100">
        <f t="shared" si="2"/>
        <v>72.46754126453664</v>
      </c>
      <c r="L34" s="98"/>
      <c r="M34" s="99">
        <v>5.857</v>
      </c>
      <c r="N34" s="100">
        <f t="shared" si="3"/>
        <v>72.81439395805481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5.82</v>
      </c>
      <c r="D35" s="100">
        <f t="shared" si="0"/>
        <v>73.74315560751525</v>
      </c>
      <c r="E35" s="101"/>
      <c r="F35" s="99">
        <v>5.981</v>
      </c>
      <c r="G35" s="100">
        <f t="shared" si="1"/>
        <v>69.82646921180292</v>
      </c>
      <c r="H35" s="102"/>
      <c r="I35" s="98"/>
      <c r="J35" s="99">
        <v>5.852</v>
      </c>
      <c r="K35" s="100">
        <f t="shared" si="2"/>
        <v>72.93887362412742</v>
      </c>
      <c r="L35" s="98"/>
      <c r="M35" s="99">
        <v>5.902</v>
      </c>
      <c r="N35" s="100">
        <f t="shared" si="3"/>
        <v>71.70827526201423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5.855</v>
      </c>
      <c r="D36" s="100">
        <f t="shared" si="0"/>
        <v>72.86414755684811</v>
      </c>
      <c r="E36" s="101"/>
      <c r="F36" s="99">
        <v>5.902</v>
      </c>
      <c r="G36" s="100">
        <f t="shared" si="1"/>
        <v>71.70827526201423</v>
      </c>
      <c r="H36" s="102"/>
      <c r="I36" s="98"/>
      <c r="J36" s="99">
        <v>5.801</v>
      </c>
      <c r="K36" s="100">
        <f t="shared" si="2"/>
        <v>74.22700821871743</v>
      </c>
      <c r="L36" s="98"/>
      <c r="M36" s="99">
        <v>5.925</v>
      </c>
      <c r="N36" s="100">
        <f t="shared" si="3"/>
        <v>71.15263334579572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5.788</v>
      </c>
      <c r="D37" s="100">
        <f t="shared" si="0"/>
        <v>74.56081428630786</v>
      </c>
      <c r="E37" s="101"/>
      <c r="F37" s="99">
        <v>5.851</v>
      </c>
      <c r="G37" s="100">
        <f t="shared" si="1"/>
        <v>72.96380785986504</v>
      </c>
      <c r="H37" s="102"/>
      <c r="I37" s="98"/>
      <c r="J37" s="99">
        <v>5.852</v>
      </c>
      <c r="K37" s="100">
        <f t="shared" si="2"/>
        <v>72.93887362412742</v>
      </c>
      <c r="L37" s="98"/>
      <c r="M37" s="99">
        <v>5.911</v>
      </c>
      <c r="N37" s="100">
        <f t="shared" si="3"/>
        <v>71.49007761065057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5.908</v>
      </c>
      <c r="D38" s="100">
        <f t="shared" si="0"/>
        <v>71.56269937277935</v>
      </c>
      <c r="E38" s="101"/>
      <c r="F38" s="99">
        <v>5.846</v>
      </c>
      <c r="G38" s="100">
        <f t="shared" si="1"/>
        <v>73.08867103179344</v>
      </c>
      <c r="H38" s="102"/>
      <c r="I38" s="98"/>
      <c r="J38" s="99">
        <v>5.895</v>
      </c>
      <c r="K38" s="100">
        <f t="shared" si="2"/>
        <v>71.87867592394757</v>
      </c>
      <c r="L38" s="98"/>
      <c r="M38" s="99">
        <v>5.904</v>
      </c>
      <c r="N38" s="100">
        <f t="shared" si="3"/>
        <v>71.659700648497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5.83</v>
      </c>
      <c r="D39" s="100">
        <f t="shared" si="0"/>
        <v>73.49039433462102</v>
      </c>
      <c r="E39" s="101"/>
      <c r="F39" s="99">
        <v>5.843</v>
      </c>
      <c r="G39" s="100">
        <f t="shared" si="1"/>
        <v>73.16374284507596</v>
      </c>
      <c r="H39" s="102"/>
      <c r="J39" s="99">
        <v>5.815</v>
      </c>
      <c r="K39" s="100">
        <f t="shared" si="2"/>
        <v>73.87002552919664</v>
      </c>
      <c r="L39" s="98"/>
      <c r="M39" s="99">
        <v>5.882</v>
      </c>
      <c r="N39" s="100">
        <f t="shared" si="3"/>
        <v>72.19674983967246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5.81</v>
      </c>
      <c r="D40" s="100">
        <f t="shared" si="0"/>
        <v>73.99722313892896</v>
      </c>
      <c r="E40" s="101"/>
      <c r="F40" s="99">
        <v>5.835</v>
      </c>
      <c r="G40" s="100">
        <f t="shared" si="1"/>
        <v>73.36450074859256</v>
      </c>
      <c r="H40" s="102"/>
      <c r="I40" s="98"/>
      <c r="J40" s="99">
        <v>5.832</v>
      </c>
      <c r="K40" s="100">
        <f t="shared" si="2"/>
        <v>73.43999804305652</v>
      </c>
      <c r="L40" s="98"/>
      <c r="M40" s="99">
        <v>5.984</v>
      </c>
      <c r="N40" s="100">
        <f t="shared" si="3"/>
        <v>69.75647359089479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5.843</v>
      </c>
      <c r="D41" s="100">
        <f t="shared" si="0"/>
        <v>73.16374284507596</v>
      </c>
      <c r="E41" s="101"/>
      <c r="F41" s="99">
        <v>5.832</v>
      </c>
      <c r="G41" s="100">
        <f t="shared" si="1"/>
        <v>73.43999804305652</v>
      </c>
      <c r="H41" s="102"/>
      <c r="I41" s="98"/>
      <c r="J41" s="99">
        <v>5.823</v>
      </c>
      <c r="K41" s="100">
        <f t="shared" si="2"/>
        <v>73.66719047672554</v>
      </c>
      <c r="L41" s="98"/>
      <c r="M41" s="99">
        <v>5.967</v>
      </c>
      <c r="N41" s="100">
        <f t="shared" si="3"/>
        <v>70.1545125754355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5.886</v>
      </c>
      <c r="D42" s="100">
        <f t="shared" si="0"/>
        <v>72.09865644088974</v>
      </c>
      <c r="E42" s="101"/>
      <c r="F42" s="99">
        <v>5.85</v>
      </c>
      <c r="G42" s="100">
        <f t="shared" si="1"/>
        <v>72.9887548834831</v>
      </c>
      <c r="H42" s="102"/>
      <c r="I42" s="98"/>
      <c r="J42" s="99">
        <v>5.894</v>
      </c>
      <c r="K42" s="100">
        <f t="shared" si="2"/>
        <v>71.90306844974943</v>
      </c>
      <c r="L42" s="98"/>
      <c r="M42" s="99">
        <v>5.857</v>
      </c>
      <c r="N42" s="100">
        <f t="shared" si="3"/>
        <v>72.81439395805481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5.823</v>
      </c>
      <c r="D43" s="100">
        <f t="shared" si="0"/>
        <v>73.66719047672554</v>
      </c>
      <c r="E43" s="101"/>
      <c r="F43" s="99">
        <v>5.842</v>
      </c>
      <c r="G43" s="100">
        <f t="shared" si="1"/>
        <v>73.1887924872258</v>
      </c>
      <c r="H43" s="102"/>
      <c r="I43" s="98"/>
      <c r="J43" s="99">
        <v>5.876</v>
      </c>
      <c r="K43" s="100">
        <f t="shared" si="2"/>
        <v>72.34426572120626</v>
      </c>
      <c r="L43" s="98"/>
      <c r="M43" s="99">
        <v>5.912</v>
      </c>
      <c r="N43" s="100">
        <f t="shared" si="3"/>
        <v>71.46589492072269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5.895</v>
      </c>
      <c r="D44" s="100">
        <f t="shared" si="0"/>
        <v>71.87867592394757</v>
      </c>
      <c r="E44" s="101"/>
      <c r="F44" s="99">
        <v>5.962</v>
      </c>
      <c r="G44" s="100">
        <f t="shared" si="1"/>
        <v>70.2722313441914</v>
      </c>
      <c r="H44" s="102"/>
      <c r="I44" s="98"/>
      <c r="J44" s="99">
        <v>5.882</v>
      </c>
      <c r="K44" s="100">
        <f t="shared" si="2"/>
        <v>72.19674983967246</v>
      </c>
      <c r="L44" s="98"/>
      <c r="M44" s="99">
        <v>5.826</v>
      </c>
      <c r="N44" s="100">
        <f t="shared" si="3"/>
        <v>73.59134266659079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5.906</v>
      </c>
      <c r="D45" s="100">
        <f t="shared" si="0"/>
        <v>71.61117537435169</v>
      </c>
      <c r="E45" s="101"/>
      <c r="F45" s="99">
        <v>5.847</v>
      </c>
      <c r="G45" s="100">
        <f t="shared" si="1"/>
        <v>73.063672769118</v>
      </c>
      <c r="H45" s="102"/>
      <c r="I45" s="98"/>
      <c r="J45" s="99">
        <v>5.865</v>
      </c>
      <c r="K45" s="100">
        <f t="shared" si="2"/>
        <v>72.61588829074755</v>
      </c>
      <c r="L45" s="98"/>
      <c r="M45" s="99">
        <v>5.914</v>
      </c>
      <c r="N45" s="100">
        <f t="shared" si="3"/>
        <v>71.41756633720459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5.887</v>
      </c>
      <c r="D46" s="100">
        <f t="shared" si="0"/>
        <v>72.07416432847506</v>
      </c>
      <c r="E46" s="101"/>
      <c r="F46" s="99">
        <v>5.781</v>
      </c>
      <c r="G46" s="100">
        <f t="shared" si="1"/>
        <v>74.74148949485607</v>
      </c>
      <c r="H46" s="102"/>
      <c r="I46" s="98"/>
      <c r="J46" s="99">
        <v>5.854</v>
      </c>
      <c r="K46" s="100">
        <f t="shared" si="2"/>
        <v>72.88904348134639</v>
      </c>
      <c r="L46" s="98"/>
      <c r="M46" s="99">
        <v>5.888</v>
      </c>
      <c r="N46" s="100">
        <f t="shared" si="3"/>
        <v>72.0496846939981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5.898</v>
      </c>
      <c r="D47" s="100">
        <f t="shared" si="0"/>
        <v>71.80557277492667</v>
      </c>
      <c r="E47" s="101"/>
      <c r="F47" s="99">
        <v>5.927</v>
      </c>
      <c r="G47" s="100">
        <f t="shared" si="1"/>
        <v>71.10462212358226</v>
      </c>
      <c r="H47" s="102"/>
      <c r="I47" s="98"/>
      <c r="J47" s="99">
        <v>5.863</v>
      </c>
      <c r="K47" s="100">
        <f t="shared" si="2"/>
        <v>72.6654385372015</v>
      </c>
      <c r="L47" s="98"/>
      <c r="M47" s="99">
        <v>5.856</v>
      </c>
      <c r="N47" s="100">
        <f t="shared" si="3"/>
        <v>72.83926438532055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5.936</v>
      </c>
      <c r="D48" s="100">
        <f t="shared" si="0"/>
        <v>70.88917183106778</v>
      </c>
      <c r="E48" s="101"/>
      <c r="F48" s="99">
        <v>5.851</v>
      </c>
      <c r="G48" s="100">
        <f t="shared" si="1"/>
        <v>72.96380785986504</v>
      </c>
      <c r="H48" s="102"/>
      <c r="I48" s="98"/>
      <c r="J48" s="99">
        <v>5.865</v>
      </c>
      <c r="K48" s="100">
        <f t="shared" si="2"/>
        <v>72.61588829074755</v>
      </c>
      <c r="L48" s="98"/>
      <c r="M48" s="99">
        <v>5.892</v>
      </c>
      <c r="N48" s="100">
        <f t="shared" si="3"/>
        <v>71.95189076608183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5.854</v>
      </c>
      <c r="D49" s="100">
        <f t="shared" si="0"/>
        <v>72.88904348134639</v>
      </c>
      <c r="E49" s="101"/>
      <c r="F49" s="99">
        <v>5.882</v>
      </c>
      <c r="G49" s="100">
        <f t="shared" si="1"/>
        <v>72.19674983967246</v>
      </c>
      <c r="H49" s="102"/>
      <c r="I49" s="98"/>
      <c r="J49" s="99">
        <v>5.843</v>
      </c>
      <c r="K49" s="100">
        <f t="shared" si="2"/>
        <v>73.16374284507596</v>
      </c>
      <c r="L49" s="98"/>
      <c r="M49" s="99">
        <v>5.917</v>
      </c>
      <c r="N49" s="100">
        <f t="shared" si="3"/>
        <v>71.3451653284211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5.991</v>
      </c>
      <c r="D50" s="100">
        <f t="shared" si="0"/>
        <v>69.59355920321254</v>
      </c>
      <c r="E50" s="101"/>
      <c r="F50" s="99">
        <v>5.692</v>
      </c>
      <c r="G50" s="100">
        <f t="shared" si="1"/>
        <v>77.09707550240032</v>
      </c>
      <c r="H50" s="102"/>
      <c r="I50" s="98"/>
      <c r="J50" s="269">
        <v>6.096</v>
      </c>
      <c r="K50" s="270">
        <f t="shared" si="2"/>
        <v>67.21679032246952</v>
      </c>
      <c r="L50" s="98"/>
      <c r="M50" s="99">
        <v>5.934</v>
      </c>
      <c r="N50" s="100">
        <f t="shared" si="3"/>
        <v>70.93696496763806</v>
      </c>
      <c r="O50" s="103" t="s">
        <v>95</v>
      </c>
      <c r="P50" s="77">
        <v>40</v>
      </c>
    </row>
    <row r="51" spans="1:16" s="76" customFormat="1" ht="10.5" customHeight="1">
      <c r="A51" s="34">
        <v>41</v>
      </c>
      <c r="B51" s="98"/>
      <c r="C51" s="99">
        <v>5.888</v>
      </c>
      <c r="D51" s="100">
        <f t="shared" si="0"/>
        <v>72.0496846939981</v>
      </c>
      <c r="E51" s="101"/>
      <c r="F51" s="99">
        <v>5.802</v>
      </c>
      <c r="G51" s="100">
        <f t="shared" si="1"/>
        <v>74.20142372663041</v>
      </c>
      <c r="H51" s="102"/>
      <c r="I51" s="98"/>
      <c r="J51" s="99">
        <v>5.815</v>
      </c>
      <c r="K51" s="100">
        <f t="shared" si="2"/>
        <v>73.87002552919664</v>
      </c>
      <c r="L51" s="98"/>
      <c r="M51" s="99">
        <v>5.935</v>
      </c>
      <c r="N51" s="100">
        <f t="shared" si="3"/>
        <v>70.91306235978223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5.941</v>
      </c>
      <c r="D52" s="100">
        <f t="shared" si="0"/>
        <v>70.7699000900427</v>
      </c>
      <c r="E52" s="101"/>
      <c r="F52" s="99">
        <v>5.869</v>
      </c>
      <c r="G52" s="100">
        <f t="shared" si="1"/>
        <v>72.51693972340557</v>
      </c>
      <c r="H52" s="102"/>
      <c r="I52" s="98"/>
      <c r="J52" s="99">
        <v>5.831</v>
      </c>
      <c r="K52" s="100">
        <f t="shared" si="2"/>
        <v>73.46518970672275</v>
      </c>
      <c r="L52" s="98"/>
      <c r="M52" s="99">
        <v>5.875</v>
      </c>
      <c r="N52" s="100">
        <f t="shared" si="3"/>
        <v>72.36889565233137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5.97</v>
      </c>
      <c r="D53" s="100">
        <f t="shared" si="0"/>
        <v>70.08402324295965</v>
      </c>
      <c r="E53" s="101"/>
      <c r="F53" s="99">
        <v>5.866</v>
      </c>
      <c r="G53" s="100">
        <f t="shared" si="1"/>
        <v>72.59113217116581</v>
      </c>
      <c r="H53" s="102"/>
      <c r="I53" s="98"/>
      <c r="J53" s="99">
        <v>5.849</v>
      </c>
      <c r="K53" s="100">
        <f t="shared" si="2"/>
        <v>73.01371470372763</v>
      </c>
      <c r="L53" s="98"/>
      <c r="M53" s="99">
        <v>5.913</v>
      </c>
      <c r="N53" s="100">
        <f t="shared" si="3"/>
        <v>71.44172449900637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5.929</v>
      </c>
      <c r="D54" s="100">
        <f t="shared" si="0"/>
        <v>71.0566594793321</v>
      </c>
      <c r="E54" s="101"/>
      <c r="F54" s="99">
        <v>5.825</v>
      </c>
      <c r="G54" s="100">
        <f t="shared" si="1"/>
        <v>73.6166122492586</v>
      </c>
      <c r="H54" s="102"/>
      <c r="I54" s="98"/>
      <c r="J54" s="99">
        <v>5.853</v>
      </c>
      <c r="K54" s="100">
        <f t="shared" si="2"/>
        <v>72.9139521675316</v>
      </c>
      <c r="L54" s="98"/>
      <c r="M54" s="99">
        <v>5.896</v>
      </c>
      <c r="N54" s="100">
        <f t="shared" si="3"/>
        <v>71.85429580848687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5.871</v>
      </c>
      <c r="D55" s="100">
        <f t="shared" si="0"/>
        <v>72.46754126453664</v>
      </c>
      <c r="E55" s="101"/>
      <c r="F55" s="99">
        <v>5.856</v>
      </c>
      <c r="G55" s="100">
        <f t="shared" si="1"/>
        <v>72.83926438532055</v>
      </c>
      <c r="H55" s="102"/>
      <c r="I55" s="98"/>
      <c r="J55" s="99">
        <v>5.849</v>
      </c>
      <c r="K55" s="100">
        <f t="shared" si="2"/>
        <v>73.01371470372763</v>
      </c>
      <c r="L55" s="98"/>
      <c r="M55" s="99">
        <v>6.002</v>
      </c>
      <c r="N55" s="100">
        <f t="shared" si="3"/>
        <v>69.33870160574043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5.958</v>
      </c>
      <c r="D56" s="100">
        <f t="shared" si="0"/>
        <v>70.36661982427964</v>
      </c>
      <c r="E56" s="101"/>
      <c r="F56" s="99">
        <v>5.934</v>
      </c>
      <c r="G56" s="100">
        <f t="shared" si="1"/>
        <v>70.93696496763806</v>
      </c>
      <c r="H56" s="102"/>
      <c r="I56" s="98"/>
      <c r="J56" s="99">
        <v>5.82</v>
      </c>
      <c r="K56" s="100">
        <f t="shared" si="2"/>
        <v>73.74315560751525</v>
      </c>
      <c r="L56" s="98"/>
      <c r="M56" s="99">
        <v>5.835</v>
      </c>
      <c r="N56" s="100">
        <f t="shared" si="3"/>
        <v>73.36450074859256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5.957</v>
      </c>
      <c r="D57" s="100">
        <f t="shared" si="0"/>
        <v>70.39024665860467</v>
      </c>
      <c r="E57" s="101"/>
      <c r="F57" s="99">
        <v>5.848</v>
      </c>
      <c r="G57" s="100">
        <f t="shared" si="1"/>
        <v>73.03868732935226</v>
      </c>
      <c r="H57" s="102"/>
      <c r="I57" s="98"/>
      <c r="J57" s="99">
        <v>5.86</v>
      </c>
      <c r="K57" s="100">
        <f t="shared" si="2"/>
        <v>72.73985905485212</v>
      </c>
      <c r="L57" s="98"/>
      <c r="M57" s="99">
        <v>5.824</v>
      </c>
      <c r="N57" s="100">
        <f t="shared" si="3"/>
        <v>73.64189484965584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5.892</v>
      </c>
      <c r="D58" s="100">
        <f t="shared" si="0"/>
        <v>71.95189076608183</v>
      </c>
      <c r="E58" s="101"/>
      <c r="F58" s="99">
        <v>5.886</v>
      </c>
      <c r="G58" s="100">
        <f t="shared" si="1"/>
        <v>72.09865644088974</v>
      </c>
      <c r="H58" s="102"/>
      <c r="I58" s="98"/>
      <c r="J58" s="99">
        <v>5.876</v>
      </c>
      <c r="K58" s="100">
        <f t="shared" si="2"/>
        <v>72.34426572120626</v>
      </c>
      <c r="L58" s="98"/>
      <c r="M58" s="99">
        <v>5.913</v>
      </c>
      <c r="N58" s="100">
        <f t="shared" si="3"/>
        <v>71.44172449900637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5.87</v>
      </c>
      <c r="D59" s="100">
        <f t="shared" si="0"/>
        <v>72.49223418241338</v>
      </c>
      <c r="E59" s="101"/>
      <c r="F59" s="99">
        <v>5.985</v>
      </c>
      <c r="G59" s="100">
        <f t="shared" si="1"/>
        <v>69.73316510435096</v>
      </c>
      <c r="H59" s="102"/>
      <c r="I59" s="98"/>
      <c r="J59" s="99">
        <v>5.876</v>
      </c>
      <c r="K59" s="100">
        <f t="shared" si="2"/>
        <v>72.34426572120626</v>
      </c>
      <c r="L59" s="98"/>
      <c r="M59" s="269">
        <v>6.465</v>
      </c>
      <c r="N59" s="270">
        <f t="shared" si="3"/>
        <v>59.76275761746425</v>
      </c>
      <c r="O59" s="103" t="s">
        <v>95</v>
      </c>
      <c r="P59" s="77">
        <v>49</v>
      </c>
    </row>
    <row r="60" spans="1:16" s="76" customFormat="1" ht="10.5" customHeight="1">
      <c r="A60" s="34">
        <v>50</v>
      </c>
      <c r="B60" s="98"/>
      <c r="C60" s="99">
        <v>5.876</v>
      </c>
      <c r="D60" s="100">
        <f t="shared" si="0"/>
        <v>72.34426572120626</v>
      </c>
      <c r="E60" s="101"/>
      <c r="F60" s="99">
        <v>5.813</v>
      </c>
      <c r="G60" s="100">
        <f t="shared" si="1"/>
        <v>73.92086518738188</v>
      </c>
      <c r="H60" s="102"/>
      <c r="I60" s="98"/>
      <c r="J60" s="99">
        <v>5.864</v>
      </c>
      <c r="K60" s="100">
        <f t="shared" si="2"/>
        <v>72.6406570765454</v>
      </c>
      <c r="L60" s="98"/>
      <c r="M60" s="99">
        <v>5.854</v>
      </c>
      <c r="N60" s="100">
        <f t="shared" si="3"/>
        <v>72.88904348134639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5.83</v>
      </c>
      <c r="D61" s="100">
        <f t="shared" si="0"/>
        <v>73.49039433462102</v>
      </c>
      <c r="E61" s="101"/>
      <c r="F61" s="99">
        <v>5.875</v>
      </c>
      <c r="G61" s="100">
        <f t="shared" si="1"/>
        <v>72.36889565233137</v>
      </c>
      <c r="H61" s="102"/>
      <c r="I61" s="98"/>
      <c r="J61" s="99">
        <v>5.907</v>
      </c>
      <c r="K61" s="100">
        <f t="shared" si="2"/>
        <v>71.58693121866442</v>
      </c>
      <c r="L61" s="98"/>
      <c r="M61" s="99">
        <v>5.838</v>
      </c>
      <c r="N61" s="100">
        <f t="shared" si="3"/>
        <v>73.28911981265082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5.923</v>
      </c>
      <c r="D62" s="100">
        <f t="shared" si="0"/>
        <v>71.20069321159619</v>
      </c>
      <c r="E62" s="101"/>
      <c r="F62" s="99">
        <v>5.876</v>
      </c>
      <c r="G62" s="100">
        <f t="shared" si="1"/>
        <v>72.34426572120626</v>
      </c>
      <c r="H62" s="102"/>
      <c r="I62" s="98"/>
      <c r="J62" s="99">
        <v>5.888</v>
      </c>
      <c r="K62" s="100">
        <f t="shared" si="2"/>
        <v>72.0496846939981</v>
      </c>
      <c r="L62" s="98"/>
      <c r="M62" s="99">
        <v>5.776</v>
      </c>
      <c r="N62" s="100">
        <f t="shared" si="3"/>
        <v>74.87094558820144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5.86</v>
      </c>
      <c r="D63" s="100">
        <f t="shared" si="0"/>
        <v>72.73985905485212</v>
      </c>
      <c r="E63" s="101"/>
      <c r="F63" s="99">
        <v>5.952</v>
      </c>
      <c r="G63" s="100">
        <f t="shared" si="1"/>
        <v>70.50855951555091</v>
      </c>
      <c r="H63" s="102"/>
      <c r="I63" s="98"/>
      <c r="J63" s="99">
        <v>5.93</v>
      </c>
      <c r="K63" s="100">
        <f t="shared" si="2"/>
        <v>71.03269635346611</v>
      </c>
      <c r="L63" s="98"/>
      <c r="M63" s="99">
        <v>5.915</v>
      </c>
      <c r="N63" s="100">
        <f t="shared" si="3"/>
        <v>71.3934204270273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5.93</v>
      </c>
      <c r="D64" s="100">
        <f t="shared" si="0"/>
        <v>71.03269635346611</v>
      </c>
      <c r="E64" s="101"/>
      <c r="F64" s="99">
        <v>5.834</v>
      </c>
      <c r="G64" s="100">
        <f t="shared" si="1"/>
        <v>73.38965357286952</v>
      </c>
      <c r="H64" s="102"/>
      <c r="I64" s="98"/>
      <c r="J64" s="99">
        <v>5.855</v>
      </c>
      <c r="K64" s="100">
        <f t="shared" si="2"/>
        <v>72.86414755684811</v>
      </c>
      <c r="L64" s="98"/>
      <c r="M64" s="99">
        <v>5.917</v>
      </c>
      <c r="N64" s="100">
        <f t="shared" si="3"/>
        <v>71.3451653284211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5.937</v>
      </c>
      <c r="D65" s="100">
        <f t="shared" si="0"/>
        <v>70.86529337335719</v>
      </c>
      <c r="E65" s="101"/>
      <c r="F65" s="99">
        <v>5.876</v>
      </c>
      <c r="G65" s="100">
        <f t="shared" si="1"/>
        <v>72.34426572120626</v>
      </c>
      <c r="H65" s="102"/>
      <c r="I65" s="98"/>
      <c r="J65" s="99">
        <v>5.921</v>
      </c>
      <c r="K65" s="100">
        <f t="shared" si="2"/>
        <v>71.24880178671826</v>
      </c>
      <c r="L65" s="98"/>
      <c r="M65" s="99">
        <v>5.873</v>
      </c>
      <c r="N65" s="100">
        <f t="shared" si="3"/>
        <v>72.41819326374431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5.839</v>
      </c>
      <c r="D66" s="100">
        <f t="shared" si="0"/>
        <v>73.26401865012825</v>
      </c>
      <c r="E66" s="101"/>
      <c r="F66" s="99">
        <v>5.853</v>
      </c>
      <c r="G66" s="100">
        <f t="shared" si="1"/>
        <v>72.9139521675316</v>
      </c>
      <c r="H66" s="102"/>
      <c r="I66" s="98"/>
      <c r="J66" s="99">
        <v>5.846</v>
      </c>
      <c r="K66" s="100">
        <f t="shared" si="2"/>
        <v>73.08867103179344</v>
      </c>
      <c r="L66" s="98"/>
      <c r="M66" s="99">
        <v>5.806</v>
      </c>
      <c r="N66" s="100">
        <f t="shared" si="3"/>
        <v>74.09921792095292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5.893</v>
      </c>
      <c r="D67" s="100">
        <f t="shared" si="0"/>
        <v>71.92747339431698</v>
      </c>
      <c r="E67" s="101"/>
      <c r="F67" s="99">
        <v>5.817</v>
      </c>
      <c r="G67" s="100">
        <f t="shared" si="1"/>
        <v>73.81923830104532</v>
      </c>
      <c r="H67" s="102"/>
      <c r="I67" s="98"/>
      <c r="J67" s="99">
        <v>5.844</v>
      </c>
      <c r="K67" s="100">
        <f t="shared" si="2"/>
        <v>73.1387060609851</v>
      </c>
      <c r="L67" s="98"/>
      <c r="M67" s="99">
        <v>5.729</v>
      </c>
      <c r="N67" s="100">
        <f t="shared" si="3"/>
        <v>76.1044484305244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5.949</v>
      </c>
      <c r="D68" s="100">
        <f t="shared" si="0"/>
        <v>70.57969046640378</v>
      </c>
      <c r="E68" s="101"/>
      <c r="F68" s="99">
        <v>5.825</v>
      </c>
      <c r="G68" s="100">
        <f t="shared" si="1"/>
        <v>73.6166122492586</v>
      </c>
      <c r="H68" s="102"/>
      <c r="I68" s="98"/>
      <c r="J68" s="99">
        <v>5.866</v>
      </c>
      <c r="K68" s="100">
        <f t="shared" si="2"/>
        <v>72.59113217116581</v>
      </c>
      <c r="L68" s="98"/>
      <c r="M68" s="99">
        <v>5.797</v>
      </c>
      <c r="N68" s="100">
        <f t="shared" si="3"/>
        <v>74.3294786233884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5.822</v>
      </c>
      <c r="D69" s="100">
        <f t="shared" si="0"/>
        <v>73.69249913941846</v>
      </c>
      <c r="E69" s="101"/>
      <c r="F69" s="99">
        <v>5.849</v>
      </c>
      <c r="G69" s="100">
        <f t="shared" si="1"/>
        <v>73.01371470372763</v>
      </c>
      <c r="H69" s="102"/>
      <c r="I69" s="98"/>
      <c r="J69" s="99">
        <v>5.781</v>
      </c>
      <c r="K69" s="100">
        <f t="shared" si="2"/>
        <v>74.74148949485607</v>
      </c>
      <c r="L69" s="98"/>
      <c r="M69" s="99">
        <v>5.82</v>
      </c>
      <c r="N69" s="100">
        <f t="shared" si="3"/>
        <v>73.74315560751525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5.855</v>
      </c>
      <c r="D70" s="100">
        <f t="shared" si="0"/>
        <v>72.86414755684811</v>
      </c>
      <c r="E70" s="101"/>
      <c r="F70" s="99">
        <v>5.816</v>
      </c>
      <c r="G70" s="100">
        <f t="shared" si="1"/>
        <v>73.84462536587395</v>
      </c>
      <c r="H70" s="102"/>
      <c r="I70" s="98"/>
      <c r="J70" s="99">
        <v>5.832</v>
      </c>
      <c r="K70" s="100">
        <f t="shared" si="2"/>
        <v>73.43999804305652</v>
      </c>
      <c r="L70" s="98"/>
      <c r="M70" s="99">
        <v>6.039</v>
      </c>
      <c r="N70" s="100">
        <f t="shared" si="3"/>
        <v>68.49164989032896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5.898</v>
      </c>
      <c r="D71" s="100">
        <f t="shared" si="0"/>
        <v>71.80557277492667</v>
      </c>
      <c r="E71" s="101"/>
      <c r="F71" s="99">
        <v>5.893</v>
      </c>
      <c r="G71" s="100">
        <f t="shared" si="1"/>
        <v>71.92747339431698</v>
      </c>
      <c r="H71" s="102"/>
      <c r="I71" s="98"/>
      <c r="J71" s="99">
        <v>5.843</v>
      </c>
      <c r="K71" s="100">
        <f t="shared" si="2"/>
        <v>73.16374284507596</v>
      </c>
      <c r="L71" s="98"/>
      <c r="M71" s="99">
        <v>5.829</v>
      </c>
      <c r="N71" s="100">
        <f t="shared" si="3"/>
        <v>73.51561193564835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5.852</v>
      </c>
      <c r="D72" s="100">
        <f t="shared" si="0"/>
        <v>72.93887362412742</v>
      </c>
      <c r="E72" s="101"/>
      <c r="F72" s="99">
        <v>5.843</v>
      </c>
      <c r="G72" s="100">
        <f t="shared" si="1"/>
        <v>73.16374284507596</v>
      </c>
      <c r="H72" s="102"/>
      <c r="I72" s="98"/>
      <c r="J72" s="99">
        <v>5.718</v>
      </c>
      <c r="K72" s="100">
        <f t="shared" si="2"/>
        <v>76.39754187759767</v>
      </c>
      <c r="L72" s="98"/>
      <c r="M72" s="99">
        <v>5.823</v>
      </c>
      <c r="N72" s="100">
        <f t="shared" si="3"/>
        <v>73.66719047672554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5.855</v>
      </c>
      <c r="D73" s="100">
        <f t="shared" si="0"/>
        <v>72.86414755684811</v>
      </c>
      <c r="E73" s="106"/>
      <c r="F73" s="105">
        <v>5.644</v>
      </c>
      <c r="G73" s="100">
        <f t="shared" si="1"/>
        <v>78.41401240933214</v>
      </c>
      <c r="H73" s="107"/>
      <c r="I73" s="104"/>
      <c r="J73" s="105">
        <v>5.862</v>
      </c>
      <c r="K73" s="100">
        <f t="shared" si="2"/>
        <v>72.69023268136547</v>
      </c>
      <c r="L73" s="104"/>
      <c r="M73" s="105">
        <v>5.85</v>
      </c>
      <c r="N73" s="108">
        <f t="shared" si="3"/>
        <v>72.9887548834831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5.8698125</v>
      </c>
      <c r="D75" s="15">
        <f>AVERAGE(D10:D73)</f>
        <v>72.51216916119854</v>
      </c>
      <c r="E75" s="14"/>
      <c r="F75" s="26">
        <f>AVERAGE(F10:F73)</f>
        <v>5.8583124999999985</v>
      </c>
      <c r="G75" s="14">
        <f>AVERAGE(G10:G73)</f>
        <v>72.8151181653395</v>
      </c>
      <c r="H75" s="44"/>
      <c r="I75" s="14"/>
      <c r="J75" s="15">
        <f>AVERAGE(J10:J73)</f>
        <v>5.855343749999999</v>
      </c>
      <c r="K75" s="15">
        <f>AVERAGE(K10:K73)</f>
        <v>72.8999150776635</v>
      </c>
      <c r="L75" s="14"/>
      <c r="M75" s="14">
        <f>AVERAGE(M10:M73)</f>
        <v>5.896390625</v>
      </c>
      <c r="N75" s="14">
        <f>AVERAGE(N10:N73)</f>
        <v>71.89789109560132</v>
      </c>
      <c r="O75" s="80"/>
      <c r="P75" s="86" t="s">
        <v>14</v>
      </c>
      <c r="Q75" s="118">
        <f>Module!$AF$8</f>
        <v>0.6849600000000002</v>
      </c>
    </row>
    <row r="76" spans="1:16" ht="12.75">
      <c r="A76" s="54" t="s">
        <v>10</v>
      </c>
      <c r="B76" s="16"/>
      <c r="C76" s="17">
        <f>STDEV(C10:C73)</f>
        <v>0.04964153247057517</v>
      </c>
      <c r="D76" s="17">
        <f>STDEV(D10:D73)</f>
        <v>1.225664012224811</v>
      </c>
      <c r="E76" s="16"/>
      <c r="F76" s="27">
        <f>STDEV(F10:F73)</f>
        <v>0.07292132638186562</v>
      </c>
      <c r="G76" s="16">
        <f>STDEV(G10:G73)</f>
        <v>1.8158725846410169</v>
      </c>
      <c r="H76" s="45"/>
      <c r="I76" s="16"/>
      <c r="J76" s="17">
        <f>STDEV(J10:J73)</f>
        <v>0.08643103843397655</v>
      </c>
      <c r="K76" s="17">
        <f>STDEV(K10:K73)</f>
        <v>2.0240774654425007</v>
      </c>
      <c r="L76" s="16"/>
      <c r="M76" s="16">
        <f>STDEV(M10:M73)</f>
        <v>0.09631308358392966</v>
      </c>
      <c r="N76" s="16">
        <f>STDEV(N10:N73)</f>
        <v>2.1908225377545203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5.991</v>
      </c>
      <c r="D77" s="19">
        <f t="shared" si="4"/>
        <v>75.78662960899912</v>
      </c>
      <c r="E77" s="18">
        <f t="shared" si="4"/>
        <v>0</v>
      </c>
      <c r="F77" s="28">
        <f t="shared" si="4"/>
        <v>6.065</v>
      </c>
      <c r="G77" s="18">
        <f t="shared" si="4"/>
        <v>78.41401240933214</v>
      </c>
      <c r="H77" s="46"/>
      <c r="I77" s="18"/>
      <c r="J77" s="19">
        <f>MAX(J10:J73)</f>
        <v>6.356</v>
      </c>
      <c r="K77" s="19">
        <f>MAX(K10:K73)</f>
        <v>77.75136175356306</v>
      </c>
      <c r="L77" s="18">
        <f>MAX(L10:L73)</f>
        <v>0</v>
      </c>
      <c r="M77" s="18">
        <f>MAX(M10:M73)</f>
        <v>6.465</v>
      </c>
      <c r="N77" s="18">
        <f>MAX(N10:N73)</f>
        <v>76.1044484305244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5.741</v>
      </c>
      <c r="D78" s="19">
        <f>MIN(D10:D73)</f>
        <v>69.59355920321254</v>
      </c>
      <c r="E78" s="18">
        <f>MIN(E10:E73)</f>
        <v>0</v>
      </c>
      <c r="F78" s="28">
        <f>MIN(F10:F73)</f>
        <v>5.644</v>
      </c>
      <c r="G78" s="18">
        <f>MIN(G10:G73)</f>
        <v>67.90567597930905</v>
      </c>
      <c r="H78" s="47"/>
      <c r="I78" s="20"/>
      <c r="J78" s="19">
        <f>MIN(J10:J73)</f>
        <v>5.668</v>
      </c>
      <c r="K78" s="19">
        <f>MIN(K10:K73)</f>
        <v>61.8300944861245</v>
      </c>
      <c r="L78" s="18">
        <f>MIN(L10:L73)</f>
        <v>0</v>
      </c>
      <c r="M78" s="18">
        <f>MIN(M10:M73)</f>
        <v>5.729</v>
      </c>
      <c r="N78" s="18">
        <f>MIN(N10:N73)</f>
        <v>59.76275761746425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1</v>
      </c>
      <c r="L79" s="20"/>
      <c r="M79" s="20"/>
      <c r="N79" s="22">
        <f>COUNTIF(N10:N73,"&lt;65")</f>
        <v>1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6</v>
      </c>
      <c r="P83" s="89" t="s">
        <v>31</v>
      </c>
    </row>
    <row r="84" spans="1:16" ht="13.5" thickBot="1">
      <c r="A84" s="58" t="s">
        <v>9</v>
      </c>
      <c r="B84" s="275" t="s">
        <v>93</v>
      </c>
      <c r="C84" s="276"/>
      <c r="D84" s="276"/>
      <c r="E84" s="276"/>
      <c r="F84" s="276"/>
      <c r="G84" s="276"/>
      <c r="H84" s="277"/>
      <c r="I84" s="278" t="s">
        <v>94</v>
      </c>
      <c r="J84" s="276"/>
      <c r="K84" s="276"/>
      <c r="L84" s="276"/>
      <c r="M84" s="276"/>
      <c r="N84" s="276"/>
      <c r="O84" s="279"/>
      <c r="P84" s="90" t="s">
        <v>9</v>
      </c>
    </row>
    <row r="85" spans="1:16" ht="12.75">
      <c r="A85" s="57" t="s">
        <v>12</v>
      </c>
      <c r="B85" s="280" t="s">
        <v>90</v>
      </c>
      <c r="C85" s="281"/>
      <c r="N85" s="280" t="s">
        <v>90</v>
      </c>
      <c r="O85" s="28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4"/>
  <sheetViews>
    <sheetView tabSelected="1" workbookViewId="0" topLeftCell="E99">
      <selection activeCell="Q124" sqref="Q12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88" t="s">
        <v>91</v>
      </c>
      <c r="B5" s="289"/>
      <c r="C5" s="290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1" t="s">
        <v>93</v>
      </c>
      <c r="C6" s="292"/>
      <c r="D6" s="292"/>
      <c r="E6" s="292"/>
      <c r="F6" s="292"/>
      <c r="G6" s="293"/>
      <c r="H6" s="291" t="s">
        <v>94</v>
      </c>
      <c r="I6" s="292"/>
      <c r="J6" s="292"/>
      <c r="K6" s="292"/>
      <c r="L6" s="292"/>
      <c r="M6" s="293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2.6</v>
      </c>
      <c r="D7" s="136"/>
      <c r="E7" s="137"/>
      <c r="F7" s="135">
        <f>$AP$8</f>
        <v>1.5000000000000002</v>
      </c>
      <c r="G7" s="138"/>
      <c r="H7" s="134"/>
      <c r="I7" s="135">
        <f>$AT$8</f>
        <v>3.2</v>
      </c>
      <c r="J7" s="136"/>
      <c r="K7" s="137"/>
      <c r="L7" s="135">
        <f>$AS$8</f>
        <v>0.6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158</v>
      </c>
      <c r="Y7" s="225">
        <v>6.4964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60*AVERAGE(AB8:AB92)</f>
        <v>0.5350305882352941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91" t="s">
        <v>36</v>
      </c>
      <c r="C8" s="294"/>
      <c r="D8" s="295"/>
      <c r="E8" s="291" t="s">
        <v>37</v>
      </c>
      <c r="F8" s="294"/>
      <c r="G8" s="295"/>
      <c r="H8" s="291" t="s">
        <v>61</v>
      </c>
      <c r="I8" s="294"/>
      <c r="J8" s="295"/>
      <c r="K8" s="291" t="s">
        <v>62</v>
      </c>
      <c r="L8" s="294"/>
      <c r="M8" s="295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163</v>
      </c>
      <c r="Y8" s="239">
        <v>6.4964</v>
      </c>
      <c r="Z8" s="240"/>
      <c r="AA8" s="241"/>
      <c r="AB8" s="242">
        <f>(Y8-Y9)/(X9-X8)</f>
        <v>0.026140000000000007</v>
      </c>
      <c r="AC8" s="243" t="e">
        <f>(AA8-AA9)/(Z9-Z8)</f>
        <v>#DIV/0!</v>
      </c>
      <c r="AE8" s="244" t="s">
        <v>70</v>
      </c>
      <c r="AF8" s="245">
        <f>60*AVERAGE(AB32:AB36)</f>
        <v>0.6849600000000002</v>
      </c>
      <c r="AG8" s="246" t="e">
        <f>60*AVERAGE(AC8)</f>
        <v>#DIV/0!</v>
      </c>
      <c r="AN8" s="247">
        <f>(AN333-AN324)</f>
        <v>90</v>
      </c>
      <c r="AO8" s="247">
        <f>AVERAGE(AO324:AO333)</f>
        <v>1600</v>
      </c>
      <c r="AP8" s="248">
        <f>1000*ABS(AVERAGE(AP324:AP333))</f>
        <v>1.5000000000000002</v>
      </c>
      <c r="AQ8" s="248">
        <f>1000*ABS(AVERAGE(AQ324:AQ333))</f>
        <v>2.6</v>
      </c>
      <c r="AR8" s="247">
        <f>AVERAGE(AR324:AR333)</f>
        <v>1600</v>
      </c>
      <c r="AS8" s="248">
        <f>1000*ABS(AVERAGE(AS324:AS333))</f>
        <v>0.6</v>
      </c>
      <c r="AT8" s="248">
        <f>1000*ABS(AVERAGE(AT324:AT333))</f>
        <v>3.2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6" t="s">
        <v>18</v>
      </c>
      <c r="O9" s="297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168</v>
      </c>
      <c r="Y9" s="239">
        <v>6.3657</v>
      </c>
      <c r="Z9" s="240"/>
      <c r="AA9" s="241"/>
      <c r="AB9" s="242">
        <f aca="true" t="shared" si="5" ref="AB9:AB72">(Y9-Y10)/(X10-X9)</f>
        <v>0</v>
      </c>
      <c r="AC9" s="243"/>
      <c r="AE9" s="126"/>
      <c r="AF9" s="127"/>
    </row>
    <row r="10" spans="1:46" ht="12.75">
      <c r="A10" s="145">
        <v>0</v>
      </c>
      <c r="B10" s="146">
        <v>172.6</v>
      </c>
      <c r="C10" s="147">
        <v>175.9</v>
      </c>
      <c r="D10" s="42">
        <v>182.5</v>
      </c>
      <c r="E10" s="148">
        <v>191.1</v>
      </c>
      <c r="F10" s="149">
        <v>178.7</v>
      </c>
      <c r="G10" s="150">
        <v>179.1</v>
      </c>
      <c r="H10" s="151">
        <v>169.5</v>
      </c>
      <c r="I10" s="152">
        <v>166.7</v>
      </c>
      <c r="J10" s="153">
        <v>179</v>
      </c>
      <c r="K10" s="154">
        <v>192.7</v>
      </c>
      <c r="L10" s="152">
        <v>176</v>
      </c>
      <c r="M10" s="150">
        <v>169.5</v>
      </c>
      <c r="N10" s="298"/>
      <c r="O10" s="299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>
        <v>173</v>
      </c>
      <c r="Y10" s="239">
        <v>6.3657</v>
      </c>
      <c r="Z10" s="240"/>
      <c r="AA10" s="241"/>
      <c r="AB10" s="242">
        <f t="shared" si="5"/>
        <v>0.022780000000000022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170.5</v>
      </c>
      <c r="C11" s="157">
        <v>174.3</v>
      </c>
      <c r="D11" s="43">
        <v>178.7</v>
      </c>
      <c r="E11" s="158">
        <v>178.2</v>
      </c>
      <c r="F11" s="157">
        <v>179.3</v>
      </c>
      <c r="G11" s="159">
        <v>174.1</v>
      </c>
      <c r="H11" s="160">
        <v>171.8</v>
      </c>
      <c r="I11" s="161">
        <v>168.5</v>
      </c>
      <c r="J11" s="162">
        <v>172.1</v>
      </c>
      <c r="K11" s="163">
        <v>175.4</v>
      </c>
      <c r="L11" s="161">
        <v>178.7</v>
      </c>
      <c r="M11" s="159">
        <v>173.1</v>
      </c>
      <c r="N11" s="273"/>
      <c r="O11" s="300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>
        <v>178</v>
      </c>
      <c r="Y11" s="239">
        <v>6.2518</v>
      </c>
      <c r="Z11" s="240"/>
      <c r="AA11" s="241"/>
      <c r="AB11" s="242">
        <f t="shared" si="5"/>
        <v>0</v>
      </c>
      <c r="AC11" s="243"/>
      <c r="AL11" s="250">
        <v>38506</v>
      </c>
      <c r="AM11" s="251">
        <v>0.8206018518518517</v>
      </c>
      <c r="AN11" s="252">
        <v>10</v>
      </c>
      <c r="AO11" s="252">
        <v>500</v>
      </c>
      <c r="AP11" s="252">
        <v>-0.001</v>
      </c>
      <c r="AQ11" s="252">
        <v>-0.002</v>
      </c>
      <c r="AR11" s="252">
        <v>500</v>
      </c>
      <c r="AS11" s="252">
        <v>-0.005</v>
      </c>
      <c r="AT11" s="252">
        <v>0.018</v>
      </c>
    </row>
    <row r="12" spans="1:46" ht="12.75">
      <c r="A12" s="155">
        <v>2</v>
      </c>
      <c r="B12" s="156">
        <v>171.3</v>
      </c>
      <c r="C12" s="157">
        <v>171.4</v>
      </c>
      <c r="D12" s="43">
        <v>179.7</v>
      </c>
      <c r="E12" s="158">
        <v>185.3</v>
      </c>
      <c r="F12" s="157">
        <v>177.7</v>
      </c>
      <c r="G12" s="159">
        <v>177.8</v>
      </c>
      <c r="H12" s="160">
        <v>171.4</v>
      </c>
      <c r="I12" s="161">
        <v>164.8</v>
      </c>
      <c r="J12" s="162">
        <v>177.7</v>
      </c>
      <c r="K12" s="163">
        <v>179.8</v>
      </c>
      <c r="L12" s="161">
        <v>175.1</v>
      </c>
      <c r="M12" s="159">
        <v>171.7</v>
      </c>
      <c r="N12" s="273"/>
      <c r="O12" s="300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>
        <v>183</v>
      </c>
      <c r="Y12" s="239">
        <v>6.2518</v>
      </c>
      <c r="Z12" s="240"/>
      <c r="AA12" s="241"/>
      <c r="AB12" s="242">
        <f t="shared" si="5"/>
        <v>0.023080000000000035</v>
      </c>
      <c r="AC12" s="243"/>
      <c r="AL12" s="250">
        <v>38506</v>
      </c>
      <c r="AM12" s="251">
        <v>0.8275462962962963</v>
      </c>
      <c r="AN12" s="252">
        <v>20</v>
      </c>
      <c r="AO12" s="252">
        <v>500</v>
      </c>
      <c r="AP12" s="252">
        <v>-0.002</v>
      </c>
      <c r="AQ12" s="252">
        <v>-0.001</v>
      </c>
      <c r="AR12" s="252">
        <v>500</v>
      </c>
      <c r="AS12" s="252">
        <v>-0.031</v>
      </c>
      <c r="AT12" s="252">
        <v>0.027</v>
      </c>
    </row>
    <row r="13" spans="1:46" ht="12.75">
      <c r="A13" s="155">
        <v>3</v>
      </c>
      <c r="B13" s="156">
        <v>168.4</v>
      </c>
      <c r="C13" s="157">
        <v>175.1</v>
      </c>
      <c r="D13" s="43">
        <v>178.9</v>
      </c>
      <c r="E13" s="158">
        <v>181.2</v>
      </c>
      <c r="F13" s="157">
        <v>177.2</v>
      </c>
      <c r="G13" s="159">
        <v>180.2</v>
      </c>
      <c r="H13" s="160">
        <v>164.9</v>
      </c>
      <c r="I13" s="161">
        <v>167.6</v>
      </c>
      <c r="J13" s="162">
        <v>176.9</v>
      </c>
      <c r="K13" s="163">
        <v>178.8</v>
      </c>
      <c r="L13" s="161">
        <v>173.9</v>
      </c>
      <c r="M13" s="159">
        <v>168.8</v>
      </c>
      <c r="N13" s="273"/>
      <c r="O13" s="300"/>
      <c r="Q13" s="235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6">
        <f t="shared" si="3"/>
        <v>0</v>
      </c>
      <c r="V13" s="237">
        <f t="shared" si="4"/>
        <v>0</v>
      </c>
      <c r="X13" s="238">
        <v>188</v>
      </c>
      <c r="Y13" s="239">
        <v>6.1364</v>
      </c>
      <c r="Z13" s="240"/>
      <c r="AA13" s="241"/>
      <c r="AB13" s="242">
        <f t="shared" si="5"/>
        <v>0</v>
      </c>
      <c r="AC13" s="243"/>
      <c r="AL13" s="250">
        <v>38506</v>
      </c>
      <c r="AM13" s="251">
        <v>0.8344907407407408</v>
      </c>
      <c r="AN13" s="252">
        <v>30</v>
      </c>
      <c r="AO13" s="252">
        <v>500</v>
      </c>
      <c r="AP13" s="252">
        <v>0</v>
      </c>
      <c r="AQ13" s="252">
        <v>-0.001</v>
      </c>
      <c r="AR13" s="252">
        <v>500</v>
      </c>
      <c r="AS13" s="252">
        <v>0.014</v>
      </c>
      <c r="AT13" s="252">
        <v>-0.009</v>
      </c>
    </row>
    <row r="14" spans="1:46" ht="12.75">
      <c r="A14" s="155">
        <v>4</v>
      </c>
      <c r="B14" s="156">
        <v>164.6</v>
      </c>
      <c r="C14" s="157">
        <v>175.8</v>
      </c>
      <c r="D14" s="43">
        <v>180.7</v>
      </c>
      <c r="E14" s="158">
        <v>176.2</v>
      </c>
      <c r="F14" s="157">
        <v>175.2</v>
      </c>
      <c r="G14" s="159">
        <v>177.8</v>
      </c>
      <c r="H14" s="160">
        <v>167.8</v>
      </c>
      <c r="I14" s="161">
        <v>172.3</v>
      </c>
      <c r="J14" s="162">
        <v>177.2</v>
      </c>
      <c r="K14" s="163">
        <v>182.1</v>
      </c>
      <c r="L14" s="161">
        <v>175.6</v>
      </c>
      <c r="M14" s="159">
        <v>171.3</v>
      </c>
      <c r="N14" s="273"/>
      <c r="O14" s="300"/>
      <c r="Q14" s="235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6">
        <f t="shared" si="3"/>
        <v>0</v>
      </c>
      <c r="V14" s="237">
        <f t="shared" si="4"/>
        <v>0</v>
      </c>
      <c r="X14" s="238">
        <v>193</v>
      </c>
      <c r="Y14" s="239">
        <v>6.1364</v>
      </c>
      <c r="Z14" s="240"/>
      <c r="AA14" s="241"/>
      <c r="AB14" s="242">
        <f t="shared" si="5"/>
        <v>0.027219999999999977</v>
      </c>
      <c r="AC14" s="243"/>
      <c r="AL14" s="250">
        <v>38506</v>
      </c>
      <c r="AM14" s="251">
        <v>0.8413773148148148</v>
      </c>
      <c r="AN14" s="252">
        <v>40</v>
      </c>
      <c r="AO14" s="252">
        <v>900</v>
      </c>
      <c r="AP14" s="252">
        <v>0</v>
      </c>
      <c r="AQ14" s="252">
        <v>-0.004</v>
      </c>
      <c r="AR14" s="252">
        <v>900</v>
      </c>
      <c r="AS14" s="252">
        <v>0</v>
      </c>
      <c r="AT14" s="252">
        <v>-0.016</v>
      </c>
    </row>
    <row r="15" spans="1:46" ht="12.75">
      <c r="A15" s="155">
        <v>5</v>
      </c>
      <c r="B15" s="156">
        <v>169.8</v>
      </c>
      <c r="C15" s="157">
        <v>176.5</v>
      </c>
      <c r="D15" s="43">
        <v>181.5</v>
      </c>
      <c r="E15" s="158">
        <v>182.5</v>
      </c>
      <c r="F15" s="157">
        <v>176.6</v>
      </c>
      <c r="G15" s="159">
        <v>176.3</v>
      </c>
      <c r="H15" s="160">
        <v>163.2</v>
      </c>
      <c r="I15" s="161">
        <v>168.3</v>
      </c>
      <c r="J15" s="162">
        <v>174</v>
      </c>
      <c r="K15" s="163">
        <v>177.5</v>
      </c>
      <c r="L15" s="161">
        <v>178.7</v>
      </c>
      <c r="M15" s="159">
        <v>172.5</v>
      </c>
      <c r="N15" s="273"/>
      <c r="O15" s="300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6">
        <f t="shared" si="3"/>
        <v>0</v>
      </c>
      <c r="V15" s="237">
        <f t="shared" si="4"/>
        <v>0</v>
      </c>
      <c r="X15" s="238">
        <v>198</v>
      </c>
      <c r="Y15" s="239">
        <v>6.0003</v>
      </c>
      <c r="Z15" s="240"/>
      <c r="AA15" s="241"/>
      <c r="AB15" s="242">
        <f t="shared" si="5"/>
        <v>0</v>
      </c>
      <c r="AC15" s="243"/>
      <c r="AL15" s="250">
        <v>38506</v>
      </c>
      <c r="AM15" s="251">
        <v>0.8483217592592592</v>
      </c>
      <c r="AN15" s="252">
        <v>50</v>
      </c>
      <c r="AO15" s="252">
        <v>900</v>
      </c>
      <c r="AP15" s="252">
        <v>-0.002</v>
      </c>
      <c r="AQ15" s="252">
        <v>-0.003</v>
      </c>
      <c r="AR15" s="252">
        <v>900</v>
      </c>
      <c r="AS15" s="252">
        <v>0.013</v>
      </c>
      <c r="AT15" s="252">
        <v>-0.003</v>
      </c>
    </row>
    <row r="16" spans="1:46" ht="12.75">
      <c r="A16" s="155">
        <v>6</v>
      </c>
      <c r="B16" s="156">
        <v>170.5</v>
      </c>
      <c r="C16" s="157">
        <v>175.9</v>
      </c>
      <c r="D16" s="43">
        <v>179</v>
      </c>
      <c r="E16" s="158">
        <v>182</v>
      </c>
      <c r="F16" s="157">
        <v>177.8</v>
      </c>
      <c r="G16" s="159">
        <v>174.4</v>
      </c>
      <c r="H16" s="160">
        <v>165.9</v>
      </c>
      <c r="I16" s="161">
        <v>168.9</v>
      </c>
      <c r="J16" s="162">
        <v>178.5</v>
      </c>
      <c r="K16" s="163">
        <v>175.3</v>
      </c>
      <c r="L16" s="161">
        <v>174.8</v>
      </c>
      <c r="M16" s="159">
        <v>168.4</v>
      </c>
      <c r="N16" s="273"/>
      <c r="O16" s="300"/>
      <c r="Q16" s="235">
        <v>195</v>
      </c>
      <c r="R16" s="116">
        <f t="shared" si="0"/>
        <v>0</v>
      </c>
      <c r="S16" s="116">
        <f t="shared" si="1"/>
        <v>7</v>
      </c>
      <c r="T16" s="116">
        <f t="shared" si="2"/>
        <v>0</v>
      </c>
      <c r="U16" s="236">
        <f t="shared" si="3"/>
        <v>1</v>
      </c>
      <c r="V16" s="237">
        <f t="shared" si="4"/>
        <v>8</v>
      </c>
      <c r="X16" s="238">
        <v>203</v>
      </c>
      <c r="Y16" s="239">
        <v>6.0003</v>
      </c>
      <c r="Z16" s="240"/>
      <c r="AA16" s="241"/>
      <c r="AB16" s="242">
        <f t="shared" si="5"/>
        <v>0.019420000000000038</v>
      </c>
      <c r="AC16" s="243"/>
      <c r="AL16" s="250">
        <v>38506</v>
      </c>
      <c r="AM16" s="251">
        <v>0.8552662037037037</v>
      </c>
      <c r="AN16" s="252">
        <v>60</v>
      </c>
      <c r="AO16" s="252">
        <v>900</v>
      </c>
      <c r="AP16" s="252">
        <v>-0.002</v>
      </c>
      <c r="AQ16" s="252">
        <v>-0.002</v>
      </c>
      <c r="AR16" s="252">
        <v>900</v>
      </c>
      <c r="AS16" s="252">
        <v>-0.001</v>
      </c>
      <c r="AT16" s="252">
        <v>-0.006</v>
      </c>
    </row>
    <row r="17" spans="1:46" ht="12.75">
      <c r="A17" s="155">
        <v>7</v>
      </c>
      <c r="B17" s="156">
        <v>166.6</v>
      </c>
      <c r="C17" s="157">
        <v>167.2</v>
      </c>
      <c r="D17" s="43">
        <v>177.3</v>
      </c>
      <c r="E17" s="158">
        <v>180.2</v>
      </c>
      <c r="F17" s="157">
        <v>175.2</v>
      </c>
      <c r="G17" s="159">
        <v>177.2</v>
      </c>
      <c r="H17" s="160">
        <v>176.1</v>
      </c>
      <c r="I17" s="161">
        <v>172.2</v>
      </c>
      <c r="J17" s="162">
        <v>175.8</v>
      </c>
      <c r="K17" s="163">
        <v>180.9</v>
      </c>
      <c r="L17" s="161">
        <v>178.4</v>
      </c>
      <c r="M17" s="159">
        <v>174.6</v>
      </c>
      <c r="N17" s="273"/>
      <c r="O17" s="300"/>
      <c r="Q17" s="235">
        <v>190</v>
      </c>
      <c r="R17" s="116">
        <f t="shared" si="0"/>
        <v>3</v>
      </c>
      <c r="S17" s="116">
        <f t="shared" si="1"/>
        <v>62</v>
      </c>
      <c r="T17" s="116">
        <f t="shared" si="2"/>
        <v>0</v>
      </c>
      <c r="U17" s="236">
        <f t="shared" si="3"/>
        <v>0</v>
      </c>
      <c r="V17" s="237">
        <f t="shared" si="4"/>
        <v>65</v>
      </c>
      <c r="X17" s="238">
        <v>208</v>
      </c>
      <c r="Y17" s="239">
        <v>5.9032</v>
      </c>
      <c r="Z17" s="240"/>
      <c r="AA17" s="241"/>
      <c r="AB17" s="242">
        <f t="shared" si="5"/>
        <v>0</v>
      </c>
      <c r="AC17" s="243"/>
      <c r="AL17" s="250">
        <v>38506</v>
      </c>
      <c r="AM17" s="251">
        <v>0.8622222222222223</v>
      </c>
      <c r="AN17" s="252">
        <v>70</v>
      </c>
      <c r="AO17" s="252">
        <v>900</v>
      </c>
      <c r="AP17" s="252">
        <v>-0.001</v>
      </c>
      <c r="AQ17" s="252">
        <v>-0.002</v>
      </c>
      <c r="AR17" s="252">
        <v>900</v>
      </c>
      <c r="AS17" s="252">
        <v>-0.004</v>
      </c>
      <c r="AT17" s="252">
        <v>0.02</v>
      </c>
    </row>
    <row r="18" spans="1:46" ht="12.75">
      <c r="A18" s="155">
        <v>8</v>
      </c>
      <c r="B18" s="156">
        <v>175.6</v>
      </c>
      <c r="C18" s="157">
        <v>174.8</v>
      </c>
      <c r="D18" s="43">
        <v>174.1</v>
      </c>
      <c r="E18" s="158">
        <v>182.4</v>
      </c>
      <c r="F18" s="157">
        <v>184.7</v>
      </c>
      <c r="G18" s="159">
        <v>177.4</v>
      </c>
      <c r="H18" s="160">
        <v>169.8</v>
      </c>
      <c r="I18" s="161">
        <v>169.2</v>
      </c>
      <c r="J18" s="162">
        <v>175.9</v>
      </c>
      <c r="K18" s="163">
        <v>172.7</v>
      </c>
      <c r="L18" s="161">
        <v>178.1</v>
      </c>
      <c r="M18" s="159">
        <v>169.6</v>
      </c>
      <c r="N18" s="273"/>
      <c r="O18" s="300"/>
      <c r="Q18" s="235">
        <v>185</v>
      </c>
      <c r="R18" s="116">
        <f t="shared" si="0"/>
        <v>36</v>
      </c>
      <c r="S18" s="116">
        <f t="shared" si="1"/>
        <v>92</v>
      </c>
      <c r="T18" s="116">
        <f t="shared" si="2"/>
        <v>1</v>
      </c>
      <c r="U18" s="236">
        <f t="shared" si="3"/>
        <v>3</v>
      </c>
      <c r="V18" s="237">
        <f t="shared" si="4"/>
        <v>132</v>
      </c>
      <c r="X18" s="238">
        <v>213</v>
      </c>
      <c r="Y18" s="239">
        <v>5.9032</v>
      </c>
      <c r="Z18" s="240"/>
      <c r="AA18" s="241"/>
      <c r="AB18" s="242">
        <f t="shared" si="5"/>
        <v>0.02629999999999999</v>
      </c>
      <c r="AC18" s="243"/>
      <c r="AL18" s="250">
        <v>38506</v>
      </c>
      <c r="AM18" s="251">
        <v>0.8691666666666666</v>
      </c>
      <c r="AN18" s="252">
        <v>80</v>
      </c>
      <c r="AO18" s="252">
        <v>900</v>
      </c>
      <c r="AP18" s="252">
        <v>-0.001</v>
      </c>
      <c r="AQ18" s="252">
        <v>-0.003</v>
      </c>
      <c r="AR18" s="252">
        <v>900</v>
      </c>
      <c r="AS18" s="252">
        <v>0.009</v>
      </c>
      <c r="AT18" s="252">
        <v>0.014</v>
      </c>
    </row>
    <row r="19" spans="1:46" ht="12.75">
      <c r="A19" s="155">
        <v>9</v>
      </c>
      <c r="B19" s="156">
        <v>176.9</v>
      </c>
      <c r="C19" s="157">
        <v>177.2</v>
      </c>
      <c r="D19" s="43">
        <v>185.7</v>
      </c>
      <c r="E19" s="158">
        <v>182.2</v>
      </c>
      <c r="F19" s="157">
        <v>181.9</v>
      </c>
      <c r="G19" s="159">
        <v>183.1</v>
      </c>
      <c r="H19" s="160">
        <v>168</v>
      </c>
      <c r="I19" s="161">
        <v>167.6</v>
      </c>
      <c r="J19" s="162">
        <v>177.1</v>
      </c>
      <c r="K19" s="163">
        <v>177</v>
      </c>
      <c r="L19" s="161">
        <v>175.5</v>
      </c>
      <c r="M19" s="159">
        <v>171</v>
      </c>
      <c r="N19" s="273"/>
      <c r="O19" s="300"/>
      <c r="Q19" s="235">
        <v>180</v>
      </c>
      <c r="R19" s="116">
        <f t="shared" si="0"/>
        <v>59</v>
      </c>
      <c r="S19" s="116">
        <f t="shared" si="1"/>
        <v>29</v>
      </c>
      <c r="T19" s="116">
        <f t="shared" si="2"/>
        <v>32</v>
      </c>
      <c r="U19" s="236">
        <f t="shared" si="3"/>
        <v>58</v>
      </c>
      <c r="V19" s="237">
        <f t="shared" si="4"/>
        <v>178</v>
      </c>
      <c r="X19" s="238">
        <v>218</v>
      </c>
      <c r="Y19" s="239">
        <v>5.7717</v>
      </c>
      <c r="Z19" s="240"/>
      <c r="AA19" s="241"/>
      <c r="AB19" s="242">
        <f t="shared" si="5"/>
        <v>0</v>
      </c>
      <c r="AC19" s="243"/>
      <c r="AL19" s="250">
        <v>38506</v>
      </c>
      <c r="AM19" s="251">
        <v>0.8761111111111112</v>
      </c>
      <c r="AN19" s="252">
        <v>90</v>
      </c>
      <c r="AO19" s="252">
        <v>900</v>
      </c>
      <c r="AP19" s="252">
        <v>-0.001</v>
      </c>
      <c r="AQ19" s="252">
        <v>-0.002</v>
      </c>
      <c r="AR19" s="252">
        <v>900</v>
      </c>
      <c r="AS19" s="252">
        <v>0.004</v>
      </c>
      <c r="AT19" s="252">
        <v>-0.02</v>
      </c>
    </row>
    <row r="20" spans="1:46" ht="12.75">
      <c r="A20" s="155">
        <v>10</v>
      </c>
      <c r="B20" s="156">
        <v>173.7</v>
      </c>
      <c r="C20" s="157">
        <v>173.1</v>
      </c>
      <c r="D20" s="43">
        <v>180.3</v>
      </c>
      <c r="E20" s="158">
        <v>180.4</v>
      </c>
      <c r="F20" s="157">
        <v>185.7</v>
      </c>
      <c r="G20" s="159">
        <v>183.5</v>
      </c>
      <c r="H20" s="160">
        <v>166.3</v>
      </c>
      <c r="I20" s="161">
        <v>170.8</v>
      </c>
      <c r="J20" s="162">
        <v>174.1</v>
      </c>
      <c r="K20" s="163">
        <v>173.4</v>
      </c>
      <c r="L20" s="161">
        <v>176.2</v>
      </c>
      <c r="M20" s="159">
        <v>169.1</v>
      </c>
      <c r="N20" s="273"/>
      <c r="O20" s="300"/>
      <c r="Q20" s="235">
        <v>175</v>
      </c>
      <c r="R20" s="116">
        <f t="shared" si="0"/>
        <v>80</v>
      </c>
      <c r="S20" s="116">
        <f t="shared" si="1"/>
        <v>2</v>
      </c>
      <c r="T20" s="116">
        <f t="shared" si="2"/>
        <v>74</v>
      </c>
      <c r="U20" s="236">
        <f t="shared" si="3"/>
        <v>94</v>
      </c>
      <c r="V20" s="237">
        <f t="shared" si="4"/>
        <v>250</v>
      </c>
      <c r="X20" s="238">
        <v>223</v>
      </c>
      <c r="Y20" s="239">
        <v>5.7717</v>
      </c>
      <c r="Z20" s="240"/>
      <c r="AA20" s="241"/>
      <c r="AB20" s="242">
        <f t="shared" si="5"/>
        <v>0.02317999999999998</v>
      </c>
      <c r="AC20" s="243"/>
      <c r="AL20" s="250">
        <v>38506</v>
      </c>
      <c r="AM20" s="251">
        <v>0.8830555555555555</v>
      </c>
      <c r="AN20" s="252">
        <v>100</v>
      </c>
      <c r="AO20" s="252">
        <v>900</v>
      </c>
      <c r="AP20" s="252">
        <v>-0.003</v>
      </c>
      <c r="AQ20" s="252">
        <v>-0.003</v>
      </c>
      <c r="AR20" s="252">
        <v>900</v>
      </c>
      <c r="AS20" s="252">
        <v>-0.004</v>
      </c>
      <c r="AT20" s="252">
        <v>0.017</v>
      </c>
    </row>
    <row r="21" spans="1:46" ht="12.75">
      <c r="A21" s="155">
        <v>11</v>
      </c>
      <c r="B21" s="156">
        <v>173.1</v>
      </c>
      <c r="C21" s="157">
        <v>174.1</v>
      </c>
      <c r="D21" s="43">
        <v>184.2</v>
      </c>
      <c r="E21" s="158">
        <v>180.8</v>
      </c>
      <c r="F21" s="157">
        <v>179.8</v>
      </c>
      <c r="G21" s="159">
        <v>179.8</v>
      </c>
      <c r="H21" s="160">
        <v>168.8</v>
      </c>
      <c r="I21" s="161">
        <v>171.5</v>
      </c>
      <c r="J21" s="162">
        <v>175.6</v>
      </c>
      <c r="K21" s="163">
        <v>175.2</v>
      </c>
      <c r="L21" s="161">
        <v>174.9</v>
      </c>
      <c r="M21" s="159">
        <v>169.8</v>
      </c>
      <c r="N21" s="273"/>
      <c r="O21" s="300"/>
      <c r="Q21" s="235">
        <v>170</v>
      </c>
      <c r="R21" s="116">
        <f t="shared" si="0"/>
        <v>13</v>
      </c>
      <c r="S21" s="116">
        <f t="shared" si="1"/>
        <v>0</v>
      </c>
      <c r="T21" s="116">
        <f t="shared" si="2"/>
        <v>72</v>
      </c>
      <c r="U21" s="236">
        <f t="shared" si="3"/>
        <v>35</v>
      </c>
      <c r="V21" s="237">
        <f t="shared" si="4"/>
        <v>120</v>
      </c>
      <c r="X21" s="238">
        <v>228</v>
      </c>
      <c r="Y21" s="239">
        <v>5.6558</v>
      </c>
      <c r="Z21" s="240"/>
      <c r="AA21" s="241"/>
      <c r="AB21" s="242">
        <f t="shared" si="5"/>
        <v>0</v>
      </c>
      <c r="AC21" s="243"/>
      <c r="AL21" s="250">
        <v>38506</v>
      </c>
      <c r="AM21" s="251">
        <v>0.89</v>
      </c>
      <c r="AN21" s="252">
        <v>110</v>
      </c>
      <c r="AO21" s="252">
        <v>900</v>
      </c>
      <c r="AP21" s="252">
        <v>-0.001</v>
      </c>
      <c r="AQ21" s="252">
        <v>-0.004</v>
      </c>
      <c r="AR21" s="252">
        <v>900</v>
      </c>
      <c r="AS21" s="252">
        <v>0.075</v>
      </c>
      <c r="AT21" s="252">
        <v>-0.03</v>
      </c>
    </row>
    <row r="22" spans="1:46" ht="12.75">
      <c r="A22" s="155">
        <v>12</v>
      </c>
      <c r="B22" s="156">
        <v>172.1</v>
      </c>
      <c r="C22" s="157">
        <v>174.8</v>
      </c>
      <c r="D22" s="43">
        <v>178.3</v>
      </c>
      <c r="E22" s="158">
        <v>181.2</v>
      </c>
      <c r="F22" s="157">
        <v>175.1</v>
      </c>
      <c r="G22" s="159">
        <v>181.7</v>
      </c>
      <c r="H22" s="160">
        <v>168.4</v>
      </c>
      <c r="I22" s="161">
        <v>169.1</v>
      </c>
      <c r="J22" s="162">
        <v>176.4</v>
      </c>
      <c r="K22" s="163">
        <v>174.7</v>
      </c>
      <c r="L22" s="161">
        <v>176.8</v>
      </c>
      <c r="M22" s="159">
        <v>174.3</v>
      </c>
      <c r="N22" s="273"/>
      <c r="O22" s="300"/>
      <c r="Q22" s="235">
        <v>165</v>
      </c>
      <c r="R22" s="116">
        <f t="shared" si="0"/>
        <v>1</v>
      </c>
      <c r="S22" s="116">
        <f t="shared" si="1"/>
        <v>0</v>
      </c>
      <c r="T22" s="116">
        <f t="shared" si="2"/>
        <v>13</v>
      </c>
      <c r="U22" s="236">
        <f t="shared" si="3"/>
        <v>1</v>
      </c>
      <c r="V22" s="237">
        <f t="shared" si="4"/>
        <v>15</v>
      </c>
      <c r="X22" s="238">
        <v>233</v>
      </c>
      <c r="Y22" s="239">
        <v>5.6558</v>
      </c>
      <c r="Z22" s="240"/>
      <c r="AA22" s="241"/>
      <c r="AB22" s="242">
        <f t="shared" si="5"/>
        <v>0.019040000000000036</v>
      </c>
      <c r="AC22" s="243"/>
      <c r="AL22" s="250">
        <v>38506</v>
      </c>
      <c r="AM22" s="251">
        <v>0.8969444444444444</v>
      </c>
      <c r="AN22" s="252">
        <v>120</v>
      </c>
      <c r="AO22" s="252">
        <v>900</v>
      </c>
      <c r="AP22" s="252">
        <v>-0.001</v>
      </c>
      <c r="AQ22" s="252">
        <v>-0.001</v>
      </c>
      <c r="AR22" s="252">
        <v>900</v>
      </c>
      <c r="AS22" s="252">
        <v>0.004</v>
      </c>
      <c r="AT22" s="252">
        <v>-0.03</v>
      </c>
    </row>
    <row r="23" spans="1:46" ht="12.75">
      <c r="A23" s="155">
        <v>13</v>
      </c>
      <c r="B23" s="156">
        <v>171.6</v>
      </c>
      <c r="C23" s="157">
        <v>176.7</v>
      </c>
      <c r="D23" s="43">
        <v>181.1</v>
      </c>
      <c r="E23" s="158">
        <v>183.1</v>
      </c>
      <c r="F23" s="157">
        <v>178.1</v>
      </c>
      <c r="G23" s="159">
        <v>181.4</v>
      </c>
      <c r="H23" s="160">
        <v>168.3</v>
      </c>
      <c r="I23" s="161">
        <v>166</v>
      </c>
      <c r="J23" s="162">
        <v>176</v>
      </c>
      <c r="K23" s="163">
        <v>177.8</v>
      </c>
      <c r="L23" s="161">
        <v>171.1</v>
      </c>
      <c r="M23" s="159">
        <v>173.6</v>
      </c>
      <c r="N23" s="273"/>
      <c r="O23" s="300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238</v>
      </c>
      <c r="Y23" s="239">
        <v>5.5606</v>
      </c>
      <c r="Z23" s="240"/>
      <c r="AA23" s="241"/>
      <c r="AB23" s="242">
        <f t="shared" si="5"/>
        <v>0</v>
      </c>
      <c r="AC23" s="243"/>
      <c r="AL23" s="250">
        <v>38506</v>
      </c>
      <c r="AM23" s="251">
        <v>0.903888888888889</v>
      </c>
      <c r="AN23" s="252">
        <v>130</v>
      </c>
      <c r="AO23" s="252">
        <v>900</v>
      </c>
      <c r="AP23" s="252">
        <v>0</v>
      </c>
      <c r="AQ23" s="252">
        <v>-0.002</v>
      </c>
      <c r="AR23" s="252">
        <v>900</v>
      </c>
      <c r="AS23" s="252">
        <v>0.009</v>
      </c>
      <c r="AT23" s="252">
        <v>-0.014</v>
      </c>
    </row>
    <row r="24" spans="1:46" ht="12.75">
      <c r="A24" s="155">
        <v>14</v>
      </c>
      <c r="B24" s="156">
        <v>170.3</v>
      </c>
      <c r="C24" s="157">
        <v>170.5</v>
      </c>
      <c r="D24" s="43">
        <v>181.2</v>
      </c>
      <c r="E24" s="158">
        <v>177.4</v>
      </c>
      <c r="F24" s="157">
        <v>180.7</v>
      </c>
      <c r="G24" s="159">
        <v>181.7</v>
      </c>
      <c r="H24" s="160">
        <v>169.3</v>
      </c>
      <c r="I24" s="161">
        <v>171.3</v>
      </c>
      <c r="J24" s="162">
        <v>175.1</v>
      </c>
      <c r="K24" s="163">
        <v>172.5</v>
      </c>
      <c r="L24" s="161">
        <v>177.9</v>
      </c>
      <c r="M24" s="159">
        <v>171.9</v>
      </c>
      <c r="N24" s="273"/>
      <c r="O24" s="300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243</v>
      </c>
      <c r="Y24" s="239">
        <v>5.5606</v>
      </c>
      <c r="Z24" s="240"/>
      <c r="AA24" s="241"/>
      <c r="AB24" s="242">
        <f t="shared" si="5"/>
        <v>0.021499999999999984</v>
      </c>
      <c r="AC24" s="243"/>
      <c r="AL24" s="250">
        <v>38506</v>
      </c>
      <c r="AM24" s="251">
        <v>0.9108333333333333</v>
      </c>
      <c r="AN24" s="252">
        <v>140</v>
      </c>
      <c r="AO24" s="252">
        <v>900</v>
      </c>
      <c r="AP24" s="252">
        <v>0</v>
      </c>
      <c r="AQ24" s="252">
        <v>-0.001</v>
      </c>
      <c r="AR24" s="252">
        <v>900</v>
      </c>
      <c r="AS24" s="252">
        <v>-0.002</v>
      </c>
      <c r="AT24" s="252">
        <v>0.011</v>
      </c>
    </row>
    <row r="25" spans="1:46" ht="12.75">
      <c r="A25" s="155">
        <v>15</v>
      </c>
      <c r="B25" s="156">
        <v>171.2</v>
      </c>
      <c r="C25" s="157">
        <v>174.9</v>
      </c>
      <c r="D25" s="43">
        <v>180.7</v>
      </c>
      <c r="E25" s="158">
        <v>181</v>
      </c>
      <c r="F25" s="157">
        <v>180.4</v>
      </c>
      <c r="G25" s="159">
        <v>177.9</v>
      </c>
      <c r="H25" s="160">
        <v>168.1</v>
      </c>
      <c r="I25" s="161">
        <v>170.3</v>
      </c>
      <c r="J25" s="162">
        <v>176.3</v>
      </c>
      <c r="K25" s="163">
        <v>174.9</v>
      </c>
      <c r="L25" s="161">
        <v>171.4</v>
      </c>
      <c r="M25" s="159">
        <v>173.6</v>
      </c>
      <c r="N25" s="273"/>
      <c r="O25" s="300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248</v>
      </c>
      <c r="Y25" s="239">
        <v>5.4531</v>
      </c>
      <c r="Z25" s="240"/>
      <c r="AA25" s="241"/>
      <c r="AB25" s="242">
        <f t="shared" si="5"/>
        <v>0</v>
      </c>
      <c r="AC25" s="243"/>
      <c r="AL25" s="250">
        <v>38506</v>
      </c>
      <c r="AM25" s="251">
        <v>0.9177777777777778</v>
      </c>
      <c r="AN25" s="252">
        <v>150</v>
      </c>
      <c r="AO25" s="252">
        <v>900</v>
      </c>
      <c r="AP25" s="252">
        <v>-0.001</v>
      </c>
      <c r="AQ25" s="252">
        <v>-0.003</v>
      </c>
      <c r="AR25" s="252">
        <v>900</v>
      </c>
      <c r="AS25" s="252">
        <v>0.007</v>
      </c>
      <c r="AT25" s="252">
        <v>-0.005</v>
      </c>
    </row>
    <row r="26" spans="1:46" ht="12.75">
      <c r="A26" s="155">
        <v>16</v>
      </c>
      <c r="B26" s="156">
        <v>172.4</v>
      </c>
      <c r="C26" s="157">
        <v>175.5</v>
      </c>
      <c r="D26" s="43">
        <v>182</v>
      </c>
      <c r="E26" s="158">
        <v>182.1</v>
      </c>
      <c r="F26" s="157">
        <v>183.5</v>
      </c>
      <c r="G26" s="159">
        <v>183.8</v>
      </c>
      <c r="H26" s="160">
        <v>171.7</v>
      </c>
      <c r="I26" s="161">
        <v>170.2</v>
      </c>
      <c r="J26" s="162">
        <v>171.9</v>
      </c>
      <c r="K26" s="163">
        <v>174.5</v>
      </c>
      <c r="L26" s="161">
        <v>174</v>
      </c>
      <c r="M26" s="159">
        <v>177.1</v>
      </c>
      <c r="N26" s="273"/>
      <c r="O26" s="300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253</v>
      </c>
      <c r="Y26" s="239">
        <v>5.4531</v>
      </c>
      <c r="Z26" s="240"/>
      <c r="AA26" s="241"/>
      <c r="AB26" s="242">
        <f t="shared" si="5"/>
        <v>0.021240000000000057</v>
      </c>
      <c r="AC26" s="243"/>
      <c r="AL26" s="250">
        <v>38506</v>
      </c>
      <c r="AM26" s="251">
        <v>0.9247222222222221</v>
      </c>
      <c r="AN26" s="252">
        <v>160</v>
      </c>
      <c r="AO26" s="252">
        <v>900</v>
      </c>
      <c r="AP26" s="252">
        <v>-0.001</v>
      </c>
      <c r="AQ26" s="252">
        <v>-0.001</v>
      </c>
      <c r="AR26" s="252">
        <v>900</v>
      </c>
      <c r="AS26" s="252">
        <v>-0.004</v>
      </c>
      <c r="AT26" s="252">
        <v>-0.02</v>
      </c>
    </row>
    <row r="27" spans="1:46" ht="12.75">
      <c r="A27" s="155">
        <v>17</v>
      </c>
      <c r="B27" s="156">
        <v>171.9</v>
      </c>
      <c r="C27" s="157">
        <v>173.9</v>
      </c>
      <c r="D27" s="43">
        <v>182.8</v>
      </c>
      <c r="E27" s="158">
        <v>181.5</v>
      </c>
      <c r="F27" s="157">
        <v>181.3</v>
      </c>
      <c r="G27" s="159">
        <v>180.6</v>
      </c>
      <c r="H27" s="160">
        <v>170.9</v>
      </c>
      <c r="I27" s="161">
        <v>167.4</v>
      </c>
      <c r="J27" s="162">
        <v>178.8</v>
      </c>
      <c r="K27" s="163">
        <v>173.3</v>
      </c>
      <c r="L27" s="161">
        <v>175.6</v>
      </c>
      <c r="M27" s="159">
        <v>173.6</v>
      </c>
      <c r="N27" s="273"/>
      <c r="O27" s="300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258</v>
      </c>
      <c r="Y27" s="239">
        <v>5.3469</v>
      </c>
      <c r="Z27" s="240"/>
      <c r="AA27" s="241"/>
      <c r="AB27" s="242">
        <f t="shared" si="5"/>
        <v>0</v>
      </c>
      <c r="AC27" s="243"/>
      <c r="AL27" s="250">
        <v>38506</v>
      </c>
      <c r="AM27" s="251">
        <v>0.9316666666666666</v>
      </c>
      <c r="AN27" s="252">
        <v>170</v>
      </c>
      <c r="AO27" s="252">
        <v>900</v>
      </c>
      <c r="AP27" s="252">
        <v>-0.002</v>
      </c>
      <c r="AQ27" s="252">
        <v>-0.001</v>
      </c>
      <c r="AR27" s="252">
        <v>900</v>
      </c>
      <c r="AS27" s="252">
        <v>0.006</v>
      </c>
      <c r="AT27" s="252">
        <v>0.004</v>
      </c>
    </row>
    <row r="28" spans="1:46" ht="13.5" thickBot="1">
      <c r="A28" s="155">
        <v>18</v>
      </c>
      <c r="B28" s="156">
        <v>172.1</v>
      </c>
      <c r="C28" s="157">
        <v>176.3</v>
      </c>
      <c r="D28" s="43">
        <v>182.2</v>
      </c>
      <c r="E28" s="158">
        <v>184.9</v>
      </c>
      <c r="F28" s="157">
        <v>180.4</v>
      </c>
      <c r="G28" s="159">
        <v>182.4</v>
      </c>
      <c r="H28" s="160">
        <v>168.9</v>
      </c>
      <c r="I28" s="161">
        <v>174.5</v>
      </c>
      <c r="J28" s="162">
        <v>173.9</v>
      </c>
      <c r="K28" s="163">
        <v>177.4</v>
      </c>
      <c r="L28" s="161">
        <v>176.6</v>
      </c>
      <c r="M28" s="159">
        <v>174.7</v>
      </c>
      <c r="N28" s="273"/>
      <c r="O28" s="300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263</v>
      </c>
      <c r="Y28" s="239">
        <v>5.3469</v>
      </c>
      <c r="Z28" s="240"/>
      <c r="AA28" s="241"/>
      <c r="AB28" s="242">
        <f t="shared" si="5"/>
        <v>0.01869999999999994</v>
      </c>
      <c r="AC28" s="243"/>
      <c r="AL28" s="250">
        <v>38506</v>
      </c>
      <c r="AM28" s="251">
        <v>0.9386111111111112</v>
      </c>
      <c r="AN28" s="252">
        <v>180</v>
      </c>
      <c r="AO28" s="252">
        <v>900</v>
      </c>
      <c r="AP28" s="252">
        <v>-0.001</v>
      </c>
      <c r="AQ28" s="252">
        <v>0</v>
      </c>
      <c r="AR28" s="252">
        <v>900</v>
      </c>
      <c r="AS28" s="252">
        <v>0.014</v>
      </c>
      <c r="AT28" s="252">
        <v>0.01</v>
      </c>
    </row>
    <row r="29" spans="1:46" ht="13.5" thickTop="1">
      <c r="A29" s="155">
        <v>19</v>
      </c>
      <c r="B29" s="156">
        <v>170.8</v>
      </c>
      <c r="C29" s="157">
        <v>174.3</v>
      </c>
      <c r="D29" s="43">
        <v>180.6</v>
      </c>
      <c r="E29" s="158">
        <v>179.2</v>
      </c>
      <c r="F29" s="157">
        <v>181.1</v>
      </c>
      <c r="G29" s="159">
        <v>179.1</v>
      </c>
      <c r="H29" s="160">
        <v>168.2</v>
      </c>
      <c r="I29" s="161">
        <v>171.8</v>
      </c>
      <c r="J29" s="162">
        <v>175.4</v>
      </c>
      <c r="K29" s="163">
        <v>170.4</v>
      </c>
      <c r="L29" s="161">
        <v>176</v>
      </c>
      <c r="M29" s="159">
        <v>169.4</v>
      </c>
      <c r="N29" s="273"/>
      <c r="O29" s="300"/>
      <c r="Q29" s="257"/>
      <c r="R29" s="257"/>
      <c r="S29" s="257"/>
      <c r="T29" s="257"/>
      <c r="U29" s="257"/>
      <c r="V29" s="257"/>
      <c r="X29" s="238">
        <v>268</v>
      </c>
      <c r="Y29" s="239">
        <v>5.2534</v>
      </c>
      <c r="Z29" s="240"/>
      <c r="AA29" s="241"/>
      <c r="AB29" s="242">
        <f t="shared" si="5"/>
        <v>0</v>
      </c>
      <c r="AC29" s="243"/>
      <c r="AL29" s="250">
        <v>38506</v>
      </c>
      <c r="AM29" s="251">
        <v>0.9455555555555556</v>
      </c>
      <c r="AN29" s="252">
        <v>190</v>
      </c>
      <c r="AO29" s="252">
        <v>900</v>
      </c>
      <c r="AP29" s="252">
        <v>0</v>
      </c>
      <c r="AQ29" s="252">
        <v>-0.002</v>
      </c>
      <c r="AR29" s="252">
        <v>900</v>
      </c>
      <c r="AS29" s="252">
        <v>-0.009</v>
      </c>
      <c r="AT29" s="252">
        <v>0.028</v>
      </c>
    </row>
    <row r="30" spans="1:46" ht="12.75">
      <c r="A30" s="155">
        <v>20</v>
      </c>
      <c r="B30" s="156">
        <v>170.7</v>
      </c>
      <c r="C30" s="157">
        <v>178.2</v>
      </c>
      <c r="D30" s="43">
        <v>180.5</v>
      </c>
      <c r="E30" s="158">
        <v>182.1</v>
      </c>
      <c r="F30" s="157">
        <v>180.9</v>
      </c>
      <c r="G30" s="159">
        <v>181.6</v>
      </c>
      <c r="H30" s="160">
        <v>167.3</v>
      </c>
      <c r="I30" s="161">
        <v>172.4</v>
      </c>
      <c r="J30" s="162">
        <v>176.3</v>
      </c>
      <c r="K30" s="163">
        <v>173.4</v>
      </c>
      <c r="L30" s="161">
        <v>175.7</v>
      </c>
      <c r="M30" s="159">
        <v>175.6</v>
      </c>
      <c r="N30" s="273"/>
      <c r="O30" s="300"/>
      <c r="Q30" s="257"/>
      <c r="R30" s="257"/>
      <c r="S30" s="257"/>
      <c r="T30" s="257"/>
      <c r="U30" s="257"/>
      <c r="V30" s="257"/>
      <c r="X30" s="238">
        <v>273</v>
      </c>
      <c r="Y30" s="239">
        <v>5.2534</v>
      </c>
      <c r="Z30" s="240"/>
      <c r="AA30" s="241"/>
      <c r="AB30" s="242">
        <f t="shared" si="5"/>
        <v>0.026600000000000002</v>
      </c>
      <c r="AC30" s="243"/>
      <c r="AL30" s="250">
        <v>38506</v>
      </c>
      <c r="AM30" s="251">
        <v>0.9525</v>
      </c>
      <c r="AN30" s="252">
        <v>200</v>
      </c>
      <c r="AO30" s="252">
        <v>900</v>
      </c>
      <c r="AP30" s="252">
        <v>0</v>
      </c>
      <c r="AQ30" s="252">
        <v>-0.002</v>
      </c>
      <c r="AR30" s="252">
        <v>900</v>
      </c>
      <c r="AS30" s="252">
        <v>-0.023</v>
      </c>
      <c r="AT30" s="252">
        <v>0.018</v>
      </c>
    </row>
    <row r="31" spans="1:46" ht="12.75">
      <c r="A31" s="155">
        <v>21</v>
      </c>
      <c r="B31" s="156">
        <v>171.4</v>
      </c>
      <c r="C31" s="157">
        <v>179.5</v>
      </c>
      <c r="D31" s="43">
        <v>181.2</v>
      </c>
      <c r="E31" s="158">
        <v>183.5</v>
      </c>
      <c r="F31" s="157">
        <v>180.1</v>
      </c>
      <c r="G31" s="159">
        <v>180.7</v>
      </c>
      <c r="H31" s="160">
        <v>170.1</v>
      </c>
      <c r="I31" s="161">
        <v>174.4</v>
      </c>
      <c r="J31" s="162">
        <v>175.6</v>
      </c>
      <c r="K31" s="163">
        <v>172.9</v>
      </c>
      <c r="L31" s="161">
        <v>175</v>
      </c>
      <c r="M31" s="159">
        <v>173.9</v>
      </c>
      <c r="N31" s="273"/>
      <c r="O31" s="300"/>
      <c r="Q31" s="257"/>
      <c r="R31" s="257"/>
      <c r="S31" s="257"/>
      <c r="T31" s="257"/>
      <c r="U31" s="257"/>
      <c r="V31" s="257"/>
      <c r="X31" s="238">
        <v>278</v>
      </c>
      <c r="Y31" s="239">
        <v>5.1204</v>
      </c>
      <c r="Z31" s="240"/>
      <c r="AA31" s="241"/>
      <c r="AB31" s="242">
        <f t="shared" si="5"/>
        <v>0</v>
      </c>
      <c r="AC31" s="243"/>
      <c r="AL31" s="250">
        <v>38506</v>
      </c>
      <c r="AM31" s="251">
        <v>0.9594444444444444</v>
      </c>
      <c r="AN31" s="252">
        <v>210</v>
      </c>
      <c r="AO31" s="252">
        <v>900</v>
      </c>
      <c r="AP31" s="252">
        <v>-0.002</v>
      </c>
      <c r="AQ31" s="252">
        <v>-0.003</v>
      </c>
      <c r="AR31" s="252">
        <v>900</v>
      </c>
      <c r="AS31" s="252">
        <v>-0.004</v>
      </c>
      <c r="AT31" s="252">
        <v>0.004</v>
      </c>
    </row>
    <row r="32" spans="1:46" ht="12.75">
      <c r="A32" s="155">
        <v>22</v>
      </c>
      <c r="B32" s="156">
        <v>173.1</v>
      </c>
      <c r="C32" s="157">
        <v>172.8</v>
      </c>
      <c r="D32" s="43">
        <v>183.1</v>
      </c>
      <c r="E32" s="158">
        <v>180.9</v>
      </c>
      <c r="F32" s="157">
        <v>179.7</v>
      </c>
      <c r="G32" s="159">
        <v>179.1</v>
      </c>
      <c r="H32" s="160">
        <v>172.5</v>
      </c>
      <c r="I32" s="161">
        <v>170.4</v>
      </c>
      <c r="J32" s="162">
        <v>178.9</v>
      </c>
      <c r="K32" s="163">
        <v>172.8</v>
      </c>
      <c r="L32" s="161">
        <v>178</v>
      </c>
      <c r="M32" s="159">
        <v>171.3</v>
      </c>
      <c r="N32" s="273"/>
      <c r="O32" s="300"/>
      <c r="Q32" s="257"/>
      <c r="R32" s="257"/>
      <c r="S32" s="257"/>
      <c r="T32" s="257"/>
      <c r="U32" s="257"/>
      <c r="V32" s="257"/>
      <c r="X32" s="238">
        <v>283</v>
      </c>
      <c r="Y32" s="239">
        <v>5.1204</v>
      </c>
      <c r="Z32" s="240"/>
      <c r="AA32" s="241"/>
      <c r="AB32" s="242">
        <f t="shared" si="5"/>
        <v>0.019180000000000065</v>
      </c>
      <c r="AC32" s="243"/>
      <c r="AE32" s="258"/>
      <c r="AL32" s="250">
        <v>38506</v>
      </c>
      <c r="AM32" s="251">
        <v>0.9663888888888889</v>
      </c>
      <c r="AN32" s="252">
        <v>220</v>
      </c>
      <c r="AO32" s="252">
        <v>900</v>
      </c>
      <c r="AP32" s="252">
        <v>0</v>
      </c>
      <c r="AQ32" s="252">
        <v>-0.002</v>
      </c>
      <c r="AR32" s="252">
        <v>900</v>
      </c>
      <c r="AS32" s="252">
        <v>0.021</v>
      </c>
      <c r="AT32" s="252">
        <v>-0.014</v>
      </c>
    </row>
    <row r="33" spans="1:46" ht="12.75">
      <c r="A33" s="155">
        <v>23</v>
      </c>
      <c r="B33" s="156">
        <v>173.5</v>
      </c>
      <c r="C33" s="157">
        <v>173.4</v>
      </c>
      <c r="D33" s="43">
        <v>181.7</v>
      </c>
      <c r="E33" s="158">
        <v>181.3</v>
      </c>
      <c r="F33" s="157">
        <v>179.8</v>
      </c>
      <c r="G33" s="159">
        <v>183.3</v>
      </c>
      <c r="H33" s="160">
        <v>169.1</v>
      </c>
      <c r="I33" s="161">
        <v>173.3</v>
      </c>
      <c r="J33" s="162">
        <v>174.8</v>
      </c>
      <c r="K33" s="163">
        <v>177.7</v>
      </c>
      <c r="L33" s="161">
        <v>180.1</v>
      </c>
      <c r="M33" s="159">
        <v>171.3</v>
      </c>
      <c r="N33" s="273"/>
      <c r="O33" s="300"/>
      <c r="Q33" s="257"/>
      <c r="R33" s="257"/>
      <c r="S33" s="257"/>
      <c r="T33" s="257"/>
      <c r="U33" s="257"/>
      <c r="V33" s="257"/>
      <c r="X33" s="238">
        <v>288</v>
      </c>
      <c r="Y33" s="239">
        <v>5.0245</v>
      </c>
      <c r="Z33" s="240"/>
      <c r="AA33" s="241"/>
      <c r="AB33" s="242">
        <f t="shared" si="5"/>
        <v>0</v>
      </c>
      <c r="AC33" s="243"/>
      <c r="AL33" s="250">
        <v>38506</v>
      </c>
      <c r="AM33" s="251">
        <v>0.9733333333333333</v>
      </c>
      <c r="AN33" s="252">
        <v>230</v>
      </c>
      <c r="AO33" s="252">
        <v>900</v>
      </c>
      <c r="AP33" s="252">
        <v>0.001</v>
      </c>
      <c r="AQ33" s="252">
        <v>-0.003</v>
      </c>
      <c r="AR33" s="252">
        <v>900</v>
      </c>
      <c r="AS33" s="252">
        <v>-0.002</v>
      </c>
      <c r="AT33" s="252">
        <v>-0.018</v>
      </c>
    </row>
    <row r="34" spans="1:46" ht="12.75">
      <c r="A34" s="155">
        <v>24</v>
      </c>
      <c r="B34" s="156">
        <v>175.8</v>
      </c>
      <c r="C34" s="157">
        <v>174.7</v>
      </c>
      <c r="D34" s="43">
        <v>181.2</v>
      </c>
      <c r="E34" s="158">
        <v>182</v>
      </c>
      <c r="F34" s="157">
        <v>185</v>
      </c>
      <c r="G34" s="159">
        <v>182.7</v>
      </c>
      <c r="H34" s="160">
        <v>172.4</v>
      </c>
      <c r="I34" s="161">
        <v>168.2</v>
      </c>
      <c r="J34" s="162">
        <v>175.5</v>
      </c>
      <c r="K34" s="163">
        <v>175.8</v>
      </c>
      <c r="L34" s="161">
        <v>176.1</v>
      </c>
      <c r="M34" s="159">
        <v>172.5</v>
      </c>
      <c r="N34" s="273"/>
      <c r="O34" s="300"/>
      <c r="Q34" s="257"/>
      <c r="R34" s="257"/>
      <c r="S34" s="257"/>
      <c r="T34" s="257"/>
      <c r="U34" s="257"/>
      <c r="V34" s="257"/>
      <c r="X34" s="238">
        <v>293</v>
      </c>
      <c r="Y34" s="239">
        <v>5.0245</v>
      </c>
      <c r="Z34" s="240"/>
      <c r="AA34" s="241"/>
      <c r="AB34" s="242">
        <f t="shared" si="5"/>
        <v>0.018520000000000002</v>
      </c>
      <c r="AC34" s="243"/>
      <c r="AL34" s="250">
        <v>38506</v>
      </c>
      <c r="AM34" s="251">
        <v>0.9802777777777778</v>
      </c>
      <c r="AN34" s="252">
        <v>240</v>
      </c>
      <c r="AO34" s="252">
        <v>900</v>
      </c>
      <c r="AP34" s="252">
        <v>-0.002</v>
      </c>
      <c r="AQ34" s="252">
        <v>0</v>
      </c>
      <c r="AR34" s="252">
        <v>900</v>
      </c>
      <c r="AS34" s="252">
        <v>-0.017</v>
      </c>
      <c r="AT34" s="252">
        <v>0.017</v>
      </c>
    </row>
    <row r="35" spans="1:46" ht="12.75">
      <c r="A35" s="155">
        <v>25</v>
      </c>
      <c r="B35" s="156">
        <v>174.2</v>
      </c>
      <c r="C35" s="157">
        <v>177.2</v>
      </c>
      <c r="D35" s="43">
        <v>176.7</v>
      </c>
      <c r="E35" s="158">
        <v>183.2</v>
      </c>
      <c r="F35" s="157">
        <v>186.4</v>
      </c>
      <c r="G35" s="159">
        <v>180.7</v>
      </c>
      <c r="H35" s="160">
        <v>171.2</v>
      </c>
      <c r="I35" s="161">
        <v>173.2</v>
      </c>
      <c r="J35" s="162">
        <v>175.3</v>
      </c>
      <c r="K35" s="163">
        <v>171.7</v>
      </c>
      <c r="L35" s="161">
        <v>178.4</v>
      </c>
      <c r="M35" s="159">
        <v>173.5</v>
      </c>
      <c r="N35" s="273"/>
      <c r="O35" s="300"/>
      <c r="Q35" s="257"/>
      <c r="R35" s="257"/>
      <c r="S35" s="257"/>
      <c r="T35" s="257"/>
      <c r="U35" s="257"/>
      <c r="V35" s="257"/>
      <c r="X35" s="238">
        <v>298</v>
      </c>
      <c r="Y35" s="239">
        <v>4.9319</v>
      </c>
      <c r="Z35" s="240"/>
      <c r="AA35" s="241"/>
      <c r="AB35" s="242">
        <f t="shared" si="5"/>
        <v>0</v>
      </c>
      <c r="AC35" s="243"/>
      <c r="AL35" s="250">
        <v>38506</v>
      </c>
      <c r="AM35" s="251">
        <v>0.9872222222222223</v>
      </c>
      <c r="AN35" s="252">
        <v>250</v>
      </c>
      <c r="AO35" s="252">
        <v>900</v>
      </c>
      <c r="AP35" s="252">
        <v>0</v>
      </c>
      <c r="AQ35" s="252">
        <v>-0.002</v>
      </c>
      <c r="AR35" s="252">
        <v>900</v>
      </c>
      <c r="AS35" s="252">
        <v>-0.041</v>
      </c>
      <c r="AT35" s="252">
        <v>-0.049</v>
      </c>
    </row>
    <row r="36" spans="1:46" ht="12.75">
      <c r="A36" s="155">
        <v>26</v>
      </c>
      <c r="B36" s="156">
        <v>173.3</v>
      </c>
      <c r="C36" s="157">
        <v>176.4</v>
      </c>
      <c r="D36" s="43">
        <v>179.7</v>
      </c>
      <c r="E36" s="158">
        <v>181.2</v>
      </c>
      <c r="F36" s="157">
        <v>182.6</v>
      </c>
      <c r="G36" s="159">
        <v>182.2</v>
      </c>
      <c r="H36" s="160">
        <v>169.8</v>
      </c>
      <c r="I36" s="161">
        <v>169.1</v>
      </c>
      <c r="J36" s="162">
        <v>175.5</v>
      </c>
      <c r="K36" s="163">
        <v>170.3</v>
      </c>
      <c r="L36" s="161">
        <v>175.9</v>
      </c>
      <c r="M36" s="159">
        <v>175.1</v>
      </c>
      <c r="N36" s="273"/>
      <c r="O36" s="300"/>
      <c r="Q36" s="257"/>
      <c r="R36" s="257"/>
      <c r="S36" s="257"/>
      <c r="T36" s="257"/>
      <c r="U36" s="257"/>
      <c r="V36" s="257"/>
      <c r="X36" s="238">
        <v>303</v>
      </c>
      <c r="Y36" s="239">
        <v>4.9319</v>
      </c>
      <c r="Z36" s="240"/>
      <c r="AA36" s="241"/>
      <c r="AB36" s="242">
        <f t="shared" si="5"/>
        <v>0.019379999999999953</v>
      </c>
      <c r="AC36" s="243"/>
      <c r="AL36" s="250">
        <v>38506</v>
      </c>
      <c r="AM36" s="251">
        <v>0.9941666666666666</v>
      </c>
      <c r="AN36" s="252">
        <v>260</v>
      </c>
      <c r="AO36" s="252">
        <v>900</v>
      </c>
      <c r="AP36" s="252">
        <v>-0.003</v>
      </c>
      <c r="AQ36" s="252">
        <v>-0.001</v>
      </c>
      <c r="AR36" s="252">
        <v>900</v>
      </c>
      <c r="AS36" s="252">
        <v>0.001</v>
      </c>
      <c r="AT36" s="252">
        <v>0.04</v>
      </c>
    </row>
    <row r="37" spans="1:46" ht="12.75">
      <c r="A37" s="155">
        <v>27</v>
      </c>
      <c r="B37" s="156">
        <v>170.2</v>
      </c>
      <c r="C37" s="157">
        <v>176.2</v>
      </c>
      <c r="D37" s="43">
        <v>185.1</v>
      </c>
      <c r="E37" s="158">
        <v>180.2</v>
      </c>
      <c r="F37" s="157">
        <v>183.6</v>
      </c>
      <c r="G37" s="159">
        <v>182.6</v>
      </c>
      <c r="H37" s="160">
        <v>167.5</v>
      </c>
      <c r="I37" s="161">
        <v>172.1</v>
      </c>
      <c r="J37" s="162">
        <v>174.4</v>
      </c>
      <c r="K37" s="163">
        <v>173.2</v>
      </c>
      <c r="L37" s="161">
        <v>173.5</v>
      </c>
      <c r="M37" s="159">
        <v>176.1</v>
      </c>
      <c r="N37" s="273"/>
      <c r="O37" s="300"/>
      <c r="Q37" s="257"/>
      <c r="R37" s="257"/>
      <c r="S37" s="257"/>
      <c r="T37" s="257"/>
      <c r="U37" s="257"/>
      <c r="V37" s="257"/>
      <c r="X37" s="238">
        <v>308</v>
      </c>
      <c r="Y37" s="239">
        <v>4.835</v>
      </c>
      <c r="Z37" s="240"/>
      <c r="AA37" s="241"/>
      <c r="AB37" s="242">
        <f t="shared" si="5"/>
        <v>0</v>
      </c>
      <c r="AC37" s="243"/>
      <c r="AL37" s="250">
        <v>38507</v>
      </c>
      <c r="AM37" s="251">
        <v>0.0011111111111111111</v>
      </c>
      <c r="AN37" s="252">
        <v>270</v>
      </c>
      <c r="AO37" s="252">
        <v>900</v>
      </c>
      <c r="AP37" s="252">
        <v>-0.002</v>
      </c>
      <c r="AQ37" s="252">
        <v>-0.001</v>
      </c>
      <c r="AR37" s="252">
        <v>900</v>
      </c>
      <c r="AS37" s="252">
        <v>-0.009</v>
      </c>
      <c r="AT37" s="252">
        <v>-0.021</v>
      </c>
    </row>
    <row r="38" spans="1:46" ht="12.75">
      <c r="A38" s="155">
        <v>28</v>
      </c>
      <c r="B38" s="156">
        <v>169.7</v>
      </c>
      <c r="C38" s="157">
        <v>175.6</v>
      </c>
      <c r="D38" s="43">
        <v>183.6</v>
      </c>
      <c r="E38" s="158">
        <v>180.8</v>
      </c>
      <c r="F38" s="157">
        <v>185.4</v>
      </c>
      <c r="G38" s="159">
        <v>182.4</v>
      </c>
      <c r="H38" s="160">
        <v>171.3</v>
      </c>
      <c r="I38" s="161">
        <v>169.1</v>
      </c>
      <c r="J38" s="162">
        <v>172.2</v>
      </c>
      <c r="K38" s="163">
        <v>170.7</v>
      </c>
      <c r="L38" s="161">
        <v>179.3</v>
      </c>
      <c r="M38" s="159">
        <v>173.5</v>
      </c>
      <c r="N38" s="273"/>
      <c r="O38" s="300"/>
      <c r="Q38" s="257"/>
      <c r="R38" s="257"/>
      <c r="S38" s="257"/>
      <c r="T38" s="257"/>
      <c r="U38" s="257"/>
      <c r="V38" s="257"/>
      <c r="X38" s="238">
        <v>313</v>
      </c>
      <c r="Y38" s="259">
        <v>4.835</v>
      </c>
      <c r="Z38" s="240"/>
      <c r="AA38" s="241"/>
      <c r="AB38" s="242">
        <f t="shared" si="5"/>
        <v>0.018960000000000043</v>
      </c>
      <c r="AC38" s="243"/>
      <c r="AL38" s="250">
        <v>38507</v>
      </c>
      <c r="AM38" s="251">
        <v>0.008055555555555555</v>
      </c>
      <c r="AN38" s="252">
        <v>280</v>
      </c>
      <c r="AO38" s="252">
        <v>900</v>
      </c>
      <c r="AP38" s="252">
        <v>0.001</v>
      </c>
      <c r="AQ38" s="252">
        <v>-0.003</v>
      </c>
      <c r="AR38" s="252">
        <v>900</v>
      </c>
      <c r="AS38" s="252">
        <v>0.027</v>
      </c>
      <c r="AT38" s="252">
        <v>-0.001</v>
      </c>
    </row>
    <row r="39" spans="1:46" ht="12.75">
      <c r="A39" s="155">
        <v>29</v>
      </c>
      <c r="B39" s="156">
        <v>173.5</v>
      </c>
      <c r="C39" s="157">
        <v>176.8</v>
      </c>
      <c r="D39" s="43">
        <v>181.2</v>
      </c>
      <c r="E39" s="158">
        <v>182.5</v>
      </c>
      <c r="F39" s="157">
        <v>180</v>
      </c>
      <c r="G39" s="159">
        <v>183.7</v>
      </c>
      <c r="H39" s="160">
        <v>167.3</v>
      </c>
      <c r="I39" s="161">
        <v>169.9</v>
      </c>
      <c r="J39" s="162">
        <v>175.1</v>
      </c>
      <c r="K39" s="163">
        <v>172.6</v>
      </c>
      <c r="L39" s="161">
        <v>175.6</v>
      </c>
      <c r="M39" s="159">
        <v>171.2</v>
      </c>
      <c r="N39" s="273"/>
      <c r="O39" s="300"/>
      <c r="Q39" s="257"/>
      <c r="R39" s="257"/>
      <c r="S39" s="257"/>
      <c r="T39" s="257"/>
      <c r="U39" s="257"/>
      <c r="V39" s="257"/>
      <c r="X39" s="238">
        <v>318</v>
      </c>
      <c r="Y39" s="259">
        <v>4.7402</v>
      </c>
      <c r="Z39" s="240"/>
      <c r="AA39" s="241"/>
      <c r="AB39" s="242">
        <f t="shared" si="5"/>
        <v>0</v>
      </c>
      <c r="AC39" s="243"/>
      <c r="AL39" s="250">
        <v>38507</v>
      </c>
      <c r="AM39" s="251">
        <v>0.015</v>
      </c>
      <c r="AN39" s="252">
        <v>290</v>
      </c>
      <c r="AO39" s="252">
        <v>900</v>
      </c>
      <c r="AP39" s="252">
        <v>-0.001</v>
      </c>
      <c r="AQ39" s="252">
        <v>-0.002</v>
      </c>
      <c r="AR39" s="252">
        <v>900</v>
      </c>
      <c r="AS39" s="252">
        <v>-0.004</v>
      </c>
      <c r="AT39" s="252">
        <v>0.017</v>
      </c>
    </row>
    <row r="40" spans="1:46" ht="12.75">
      <c r="A40" s="155">
        <v>30</v>
      </c>
      <c r="B40" s="156">
        <v>170.1</v>
      </c>
      <c r="C40" s="157">
        <v>174.1</v>
      </c>
      <c r="D40" s="43">
        <v>176.3</v>
      </c>
      <c r="E40" s="158">
        <v>184.4</v>
      </c>
      <c r="F40" s="157">
        <v>182.7</v>
      </c>
      <c r="G40" s="159">
        <v>182.2</v>
      </c>
      <c r="H40" s="160">
        <v>171.1</v>
      </c>
      <c r="I40" s="161">
        <v>171.9</v>
      </c>
      <c r="J40" s="162">
        <v>173.4</v>
      </c>
      <c r="K40" s="163">
        <v>170.4</v>
      </c>
      <c r="L40" s="161">
        <v>172.4</v>
      </c>
      <c r="M40" s="159">
        <v>174.2</v>
      </c>
      <c r="N40" s="273"/>
      <c r="O40" s="300"/>
      <c r="Q40" s="257"/>
      <c r="R40" s="257"/>
      <c r="S40" s="257"/>
      <c r="T40" s="257"/>
      <c r="U40" s="257"/>
      <c r="V40" s="257"/>
      <c r="X40" s="238">
        <v>323</v>
      </c>
      <c r="Y40" s="259">
        <v>4.7402</v>
      </c>
      <c r="Z40" s="240"/>
      <c r="AA40" s="241"/>
      <c r="AB40" s="242">
        <f t="shared" si="5"/>
        <v>0.018459999999999966</v>
      </c>
      <c r="AC40" s="243"/>
      <c r="AL40" s="250">
        <v>38507</v>
      </c>
      <c r="AM40" s="251">
        <v>0.021944444444444447</v>
      </c>
      <c r="AN40" s="252">
        <v>300</v>
      </c>
      <c r="AO40" s="252">
        <v>900</v>
      </c>
      <c r="AP40" s="252">
        <v>-0.001</v>
      </c>
      <c r="AQ40" s="252">
        <v>-0.002</v>
      </c>
      <c r="AR40" s="252">
        <v>900</v>
      </c>
      <c r="AS40" s="252">
        <v>-0.033</v>
      </c>
      <c r="AT40" s="252">
        <v>0.039</v>
      </c>
    </row>
    <row r="41" spans="1:46" ht="12.75">
      <c r="A41" s="155">
        <v>31</v>
      </c>
      <c r="B41" s="156">
        <v>175.1</v>
      </c>
      <c r="C41" s="157">
        <v>173.9</v>
      </c>
      <c r="D41" s="43">
        <v>182.9</v>
      </c>
      <c r="E41" s="158">
        <v>183.4</v>
      </c>
      <c r="F41" s="157">
        <v>181.8</v>
      </c>
      <c r="G41" s="159">
        <v>184</v>
      </c>
      <c r="H41" s="160">
        <v>170.1</v>
      </c>
      <c r="I41" s="161">
        <v>171</v>
      </c>
      <c r="J41" s="162">
        <v>173.7</v>
      </c>
      <c r="K41" s="163">
        <v>173.9</v>
      </c>
      <c r="L41" s="161">
        <v>175.4</v>
      </c>
      <c r="M41" s="159">
        <v>175.7</v>
      </c>
      <c r="N41" s="273"/>
      <c r="O41" s="300"/>
      <c r="Q41" s="257"/>
      <c r="R41" s="257"/>
      <c r="S41" s="257"/>
      <c r="T41" s="257"/>
      <c r="U41" s="257"/>
      <c r="V41" s="257"/>
      <c r="X41" s="238">
        <v>328</v>
      </c>
      <c r="Y41" s="259">
        <v>4.6479</v>
      </c>
      <c r="Z41" s="240"/>
      <c r="AA41" s="241"/>
      <c r="AB41" s="242">
        <f t="shared" si="5"/>
        <v>0</v>
      </c>
      <c r="AC41" s="243"/>
      <c r="AL41" s="250">
        <v>38507</v>
      </c>
      <c r="AM41" s="251">
        <v>0.02890046296296296</v>
      </c>
      <c r="AN41" s="252">
        <v>310</v>
      </c>
      <c r="AO41" s="252">
        <v>900</v>
      </c>
      <c r="AP41" s="252">
        <v>0</v>
      </c>
      <c r="AQ41" s="252">
        <v>0</v>
      </c>
      <c r="AR41" s="252">
        <v>900</v>
      </c>
      <c r="AS41" s="252">
        <v>0.009</v>
      </c>
      <c r="AT41" s="252">
        <v>0.026</v>
      </c>
    </row>
    <row r="42" spans="1:46" ht="12.75">
      <c r="A42" s="155">
        <v>32</v>
      </c>
      <c r="B42" s="156">
        <v>169.9</v>
      </c>
      <c r="C42" s="157">
        <v>177.3</v>
      </c>
      <c r="D42" s="43">
        <v>183.8</v>
      </c>
      <c r="E42" s="158">
        <v>187</v>
      </c>
      <c r="F42" s="157">
        <v>186.1</v>
      </c>
      <c r="G42" s="159">
        <v>186.3</v>
      </c>
      <c r="H42" s="160">
        <v>172.8</v>
      </c>
      <c r="I42" s="161">
        <v>167.6</v>
      </c>
      <c r="J42" s="162">
        <v>174.6</v>
      </c>
      <c r="K42" s="163">
        <v>172.4</v>
      </c>
      <c r="L42" s="161">
        <v>173.1</v>
      </c>
      <c r="M42" s="159">
        <v>173.3</v>
      </c>
      <c r="N42" s="273"/>
      <c r="O42" s="300"/>
      <c r="Q42" s="257"/>
      <c r="R42" s="257"/>
      <c r="S42" s="257"/>
      <c r="T42" s="257"/>
      <c r="U42" s="257"/>
      <c r="V42" s="257"/>
      <c r="X42" s="238">
        <v>333</v>
      </c>
      <c r="Y42" s="259">
        <v>4.6479</v>
      </c>
      <c r="Z42" s="240"/>
      <c r="AA42" s="241"/>
      <c r="AB42" s="242">
        <f t="shared" si="5"/>
        <v>0.017159999999999974</v>
      </c>
      <c r="AC42" s="243"/>
      <c r="AL42" s="250">
        <v>38507</v>
      </c>
      <c r="AM42" s="251">
        <v>0.03584490740740741</v>
      </c>
      <c r="AN42" s="252">
        <v>320</v>
      </c>
      <c r="AO42" s="252">
        <v>900</v>
      </c>
      <c r="AP42" s="252">
        <v>-0.002</v>
      </c>
      <c r="AQ42" s="252">
        <v>-0.001</v>
      </c>
      <c r="AR42" s="252">
        <v>900</v>
      </c>
      <c r="AS42" s="252">
        <v>-0.026</v>
      </c>
      <c r="AT42" s="252">
        <v>-0.007</v>
      </c>
    </row>
    <row r="43" spans="1:46" ht="12.75">
      <c r="A43" s="155">
        <v>33</v>
      </c>
      <c r="B43" s="156">
        <v>171.7</v>
      </c>
      <c r="C43" s="157">
        <v>174.8</v>
      </c>
      <c r="D43" s="43">
        <v>184.8</v>
      </c>
      <c r="E43" s="158">
        <v>179.7</v>
      </c>
      <c r="F43" s="157">
        <v>186.8</v>
      </c>
      <c r="G43" s="159">
        <v>190.4</v>
      </c>
      <c r="H43" s="160">
        <v>168.6</v>
      </c>
      <c r="I43" s="161">
        <v>174.5</v>
      </c>
      <c r="J43" s="162">
        <v>174.2</v>
      </c>
      <c r="K43" s="163">
        <v>172.5</v>
      </c>
      <c r="L43" s="161">
        <v>176.7</v>
      </c>
      <c r="M43" s="159">
        <v>172.7</v>
      </c>
      <c r="N43" s="273"/>
      <c r="O43" s="300"/>
      <c r="Q43" s="257"/>
      <c r="R43" s="257"/>
      <c r="S43" s="257"/>
      <c r="T43" s="257"/>
      <c r="U43" s="257"/>
      <c r="V43" s="257"/>
      <c r="X43" s="238">
        <v>338</v>
      </c>
      <c r="Y43" s="259">
        <v>4.5621</v>
      </c>
      <c r="Z43" s="240"/>
      <c r="AA43" s="241"/>
      <c r="AB43" s="242">
        <f t="shared" si="5"/>
        <v>0</v>
      </c>
      <c r="AC43" s="243"/>
      <c r="AL43" s="250">
        <v>38507</v>
      </c>
      <c r="AM43" s="251">
        <v>0.04278935185185185</v>
      </c>
      <c r="AN43" s="252">
        <v>330</v>
      </c>
      <c r="AO43" s="252">
        <v>900</v>
      </c>
      <c r="AP43" s="252">
        <v>0.001</v>
      </c>
      <c r="AQ43" s="252">
        <v>-0.001</v>
      </c>
      <c r="AR43" s="252">
        <v>900</v>
      </c>
      <c r="AS43" s="252">
        <v>0.012</v>
      </c>
      <c r="AT43" s="252">
        <v>-0.015</v>
      </c>
    </row>
    <row r="44" spans="1:46" ht="12.75">
      <c r="A44" s="155">
        <v>34</v>
      </c>
      <c r="B44" s="156">
        <v>172.7</v>
      </c>
      <c r="C44" s="164">
        <v>177.4</v>
      </c>
      <c r="D44" s="71">
        <v>182.3</v>
      </c>
      <c r="E44" s="165">
        <v>186.2</v>
      </c>
      <c r="F44" s="164">
        <v>185.9</v>
      </c>
      <c r="G44" s="166">
        <v>189.4</v>
      </c>
      <c r="H44" s="160">
        <v>169</v>
      </c>
      <c r="I44" s="161">
        <v>171.1</v>
      </c>
      <c r="J44" s="162">
        <v>173.9</v>
      </c>
      <c r="K44" s="163">
        <v>175.1</v>
      </c>
      <c r="L44" s="161">
        <v>177.8</v>
      </c>
      <c r="M44" s="159">
        <v>167.6</v>
      </c>
      <c r="N44" s="273"/>
      <c r="O44" s="300"/>
      <c r="Q44" s="257"/>
      <c r="R44" s="257"/>
      <c r="S44" s="257"/>
      <c r="T44" s="257"/>
      <c r="U44" s="257"/>
      <c r="V44" s="257"/>
      <c r="X44" s="238">
        <v>343</v>
      </c>
      <c r="Y44" s="259">
        <v>4.5621</v>
      </c>
      <c r="Z44" s="240"/>
      <c r="AA44" s="241"/>
      <c r="AB44" s="242">
        <f t="shared" si="5"/>
        <v>0.016380000000000016</v>
      </c>
      <c r="AC44" s="243"/>
      <c r="AL44" s="250">
        <v>38507</v>
      </c>
      <c r="AM44" s="251">
        <v>0.0497337962962963</v>
      </c>
      <c r="AN44" s="252">
        <v>340</v>
      </c>
      <c r="AO44" s="252">
        <v>900</v>
      </c>
      <c r="AP44" s="252">
        <v>0</v>
      </c>
      <c r="AQ44" s="252">
        <v>-0.002</v>
      </c>
      <c r="AR44" s="252">
        <v>900</v>
      </c>
      <c r="AS44" s="252">
        <v>-0.003</v>
      </c>
      <c r="AT44" s="252">
        <v>-0.007</v>
      </c>
    </row>
    <row r="45" spans="1:46" ht="12.75">
      <c r="A45" s="155">
        <v>35</v>
      </c>
      <c r="B45" s="156">
        <v>173.1</v>
      </c>
      <c r="C45" s="157">
        <v>175</v>
      </c>
      <c r="D45" s="43">
        <v>180.9</v>
      </c>
      <c r="E45" s="158">
        <v>185.5</v>
      </c>
      <c r="F45" s="157">
        <v>182.2</v>
      </c>
      <c r="G45" s="159">
        <v>188.4</v>
      </c>
      <c r="H45" s="160">
        <v>168.6</v>
      </c>
      <c r="I45" s="161">
        <v>171.1</v>
      </c>
      <c r="J45" s="162">
        <v>173.3</v>
      </c>
      <c r="K45" s="163">
        <v>172.8</v>
      </c>
      <c r="L45" s="161">
        <v>174.7</v>
      </c>
      <c r="M45" s="159">
        <v>170.3</v>
      </c>
      <c r="N45" s="273"/>
      <c r="O45" s="300"/>
      <c r="Q45" s="257"/>
      <c r="R45" s="257"/>
      <c r="S45" s="257"/>
      <c r="T45" s="257"/>
      <c r="U45" s="257"/>
      <c r="V45" s="257"/>
      <c r="X45" s="238">
        <v>348</v>
      </c>
      <c r="Y45" s="259">
        <v>4.4802</v>
      </c>
      <c r="Z45" s="240"/>
      <c r="AA45" s="241"/>
      <c r="AB45" s="242">
        <f t="shared" si="5"/>
        <v>0</v>
      </c>
      <c r="AC45" s="243"/>
      <c r="AL45" s="250">
        <v>38507</v>
      </c>
      <c r="AM45" s="251">
        <v>0.05667824074074074</v>
      </c>
      <c r="AN45" s="252">
        <v>350</v>
      </c>
      <c r="AO45" s="252">
        <v>900</v>
      </c>
      <c r="AP45" s="252">
        <v>-0.001</v>
      </c>
      <c r="AQ45" s="252">
        <v>-0.002</v>
      </c>
      <c r="AR45" s="252">
        <v>900</v>
      </c>
      <c r="AS45" s="252">
        <v>-0.029</v>
      </c>
      <c r="AT45" s="252">
        <v>-0.035</v>
      </c>
    </row>
    <row r="46" spans="1:46" ht="12.75">
      <c r="A46" s="155">
        <v>36</v>
      </c>
      <c r="B46" s="156">
        <v>173.9</v>
      </c>
      <c r="C46" s="157">
        <v>177.6</v>
      </c>
      <c r="D46" s="43">
        <v>182.5</v>
      </c>
      <c r="E46" s="158">
        <v>191.2</v>
      </c>
      <c r="F46" s="157">
        <v>183.8</v>
      </c>
      <c r="G46" s="159">
        <v>188</v>
      </c>
      <c r="H46" s="160">
        <v>169</v>
      </c>
      <c r="I46" s="161">
        <v>172.8</v>
      </c>
      <c r="J46" s="162">
        <v>176.7</v>
      </c>
      <c r="K46" s="163">
        <v>174</v>
      </c>
      <c r="L46" s="161">
        <v>174.7</v>
      </c>
      <c r="M46" s="159">
        <v>170.3</v>
      </c>
      <c r="N46" s="273"/>
      <c r="O46" s="300"/>
      <c r="Q46" s="257"/>
      <c r="R46" s="257"/>
      <c r="S46" s="257"/>
      <c r="T46" s="257"/>
      <c r="U46" s="257"/>
      <c r="V46" s="257"/>
      <c r="X46" s="238">
        <v>353</v>
      </c>
      <c r="Y46" s="259">
        <v>4.4802</v>
      </c>
      <c r="Z46" s="240"/>
      <c r="AA46" s="241"/>
      <c r="AB46" s="242">
        <f t="shared" si="5"/>
        <v>0.018420000000000058</v>
      </c>
      <c r="AC46" s="243"/>
      <c r="AL46" s="250">
        <v>38507</v>
      </c>
      <c r="AM46" s="251">
        <v>0.06362268518518518</v>
      </c>
      <c r="AN46" s="252">
        <v>360</v>
      </c>
      <c r="AO46" s="252">
        <v>900</v>
      </c>
      <c r="AP46" s="252">
        <v>0</v>
      </c>
      <c r="AQ46" s="252">
        <v>-0.001</v>
      </c>
      <c r="AR46" s="252">
        <v>900</v>
      </c>
      <c r="AS46" s="252">
        <v>0.011</v>
      </c>
      <c r="AT46" s="252">
        <v>-0.002</v>
      </c>
    </row>
    <row r="47" spans="1:46" ht="12.75">
      <c r="A47" s="155">
        <v>37</v>
      </c>
      <c r="B47" s="156">
        <v>172.9</v>
      </c>
      <c r="C47" s="157">
        <v>176.6</v>
      </c>
      <c r="D47" s="43">
        <v>180.9</v>
      </c>
      <c r="E47" s="158">
        <v>189.2</v>
      </c>
      <c r="F47" s="157">
        <v>187</v>
      </c>
      <c r="G47" s="159">
        <v>184.8</v>
      </c>
      <c r="H47" s="160">
        <v>170.8</v>
      </c>
      <c r="I47" s="161">
        <v>171.7</v>
      </c>
      <c r="J47" s="162">
        <v>176.8</v>
      </c>
      <c r="K47" s="163">
        <v>172.3</v>
      </c>
      <c r="L47" s="161">
        <v>176.4</v>
      </c>
      <c r="M47" s="159">
        <v>171.3</v>
      </c>
      <c r="N47" s="273"/>
      <c r="O47" s="300"/>
      <c r="Q47" s="257"/>
      <c r="R47" s="257"/>
      <c r="S47" s="257"/>
      <c r="T47" s="257"/>
      <c r="U47" s="257"/>
      <c r="V47" s="257"/>
      <c r="X47" s="238">
        <v>358</v>
      </c>
      <c r="Y47" s="259">
        <v>4.3881</v>
      </c>
      <c r="Z47" s="240"/>
      <c r="AA47" s="241"/>
      <c r="AB47" s="242">
        <f t="shared" si="5"/>
        <v>0</v>
      </c>
      <c r="AC47" s="243"/>
      <c r="AL47" s="250">
        <v>38507</v>
      </c>
      <c r="AM47" s="251">
        <v>0.07056712962962963</v>
      </c>
      <c r="AN47" s="252">
        <v>370</v>
      </c>
      <c r="AO47" s="252">
        <v>900</v>
      </c>
      <c r="AP47" s="252">
        <v>0</v>
      </c>
      <c r="AQ47" s="252">
        <v>-0.001</v>
      </c>
      <c r="AR47" s="252">
        <v>900</v>
      </c>
      <c r="AS47" s="252">
        <v>-0.01</v>
      </c>
      <c r="AT47" s="252">
        <v>-0.047</v>
      </c>
    </row>
    <row r="48" spans="1:46" ht="12.75">
      <c r="A48" s="155">
        <v>38</v>
      </c>
      <c r="B48" s="156">
        <v>170.9</v>
      </c>
      <c r="C48" s="157">
        <v>175.1</v>
      </c>
      <c r="D48" s="43">
        <v>184.6</v>
      </c>
      <c r="E48" s="158">
        <v>182.9</v>
      </c>
      <c r="F48" s="157">
        <v>187.1</v>
      </c>
      <c r="G48" s="159">
        <v>189.3</v>
      </c>
      <c r="H48" s="160">
        <v>168.2</v>
      </c>
      <c r="I48" s="161">
        <v>170.3</v>
      </c>
      <c r="J48" s="162">
        <v>180.2</v>
      </c>
      <c r="K48" s="163">
        <v>169.1</v>
      </c>
      <c r="L48" s="161">
        <v>177.3</v>
      </c>
      <c r="M48" s="159">
        <v>168.8</v>
      </c>
      <c r="N48" s="273"/>
      <c r="O48" s="300"/>
      <c r="Q48" s="257"/>
      <c r="R48" s="257"/>
      <c r="S48" s="257"/>
      <c r="T48" s="257"/>
      <c r="U48" s="257"/>
      <c r="V48" s="257"/>
      <c r="X48" s="238">
        <v>363</v>
      </c>
      <c r="Y48" s="259">
        <v>4.3881</v>
      </c>
      <c r="Z48" s="240"/>
      <c r="AA48" s="241"/>
      <c r="AB48" s="242">
        <f t="shared" si="5"/>
        <v>0.0170399999999999</v>
      </c>
      <c r="AC48" s="243"/>
      <c r="AL48" s="250">
        <v>38507</v>
      </c>
      <c r="AM48" s="251">
        <v>0.07751157407407407</v>
      </c>
      <c r="AN48" s="252">
        <v>380</v>
      </c>
      <c r="AO48" s="252">
        <v>900</v>
      </c>
      <c r="AP48" s="252">
        <v>-0.003</v>
      </c>
      <c r="AQ48" s="252">
        <v>0</v>
      </c>
      <c r="AR48" s="252">
        <v>900</v>
      </c>
      <c r="AS48" s="252">
        <v>0.006</v>
      </c>
      <c r="AT48" s="252">
        <v>0.024</v>
      </c>
    </row>
    <row r="49" spans="1:46" ht="12.75">
      <c r="A49" s="155">
        <v>39</v>
      </c>
      <c r="B49" s="156">
        <v>170</v>
      </c>
      <c r="C49" s="157">
        <v>175.3</v>
      </c>
      <c r="D49" s="43">
        <v>180.1</v>
      </c>
      <c r="E49" s="158">
        <v>182.4</v>
      </c>
      <c r="F49" s="157">
        <v>186.5</v>
      </c>
      <c r="G49" s="159">
        <v>188.2</v>
      </c>
      <c r="H49" s="160">
        <v>169.3</v>
      </c>
      <c r="I49" s="161">
        <v>168.7</v>
      </c>
      <c r="J49" s="162">
        <v>171.8</v>
      </c>
      <c r="K49" s="163">
        <v>171.3</v>
      </c>
      <c r="L49" s="161">
        <v>177</v>
      </c>
      <c r="M49" s="159">
        <v>170.1</v>
      </c>
      <c r="N49" s="273"/>
      <c r="O49" s="300"/>
      <c r="Q49" s="257"/>
      <c r="R49" s="257"/>
      <c r="S49" s="257"/>
      <c r="T49" s="257"/>
      <c r="U49" s="257"/>
      <c r="V49" s="257"/>
      <c r="X49" s="238">
        <v>368</v>
      </c>
      <c r="Y49" s="259">
        <v>4.3029</v>
      </c>
      <c r="Z49" s="240"/>
      <c r="AA49" s="241"/>
      <c r="AB49" s="242">
        <f t="shared" si="5"/>
        <v>0</v>
      </c>
      <c r="AC49" s="243"/>
      <c r="AL49" s="250">
        <v>38507</v>
      </c>
      <c r="AM49" s="251">
        <v>0.08445601851851853</v>
      </c>
      <c r="AN49" s="252">
        <v>390</v>
      </c>
      <c r="AO49" s="252">
        <v>900</v>
      </c>
      <c r="AP49" s="252">
        <v>0</v>
      </c>
      <c r="AQ49" s="252">
        <v>-0.003</v>
      </c>
      <c r="AR49" s="252">
        <v>900</v>
      </c>
      <c r="AS49" s="252">
        <v>0.015</v>
      </c>
      <c r="AT49" s="252">
        <v>-0.018</v>
      </c>
    </row>
    <row r="50" spans="1:46" ht="12.75">
      <c r="A50" s="155">
        <v>40</v>
      </c>
      <c r="B50" s="156">
        <v>170</v>
      </c>
      <c r="C50" s="157">
        <v>174.3</v>
      </c>
      <c r="D50" s="43">
        <v>179.5</v>
      </c>
      <c r="E50" s="158">
        <v>188.9</v>
      </c>
      <c r="F50" s="157">
        <v>185.9</v>
      </c>
      <c r="G50" s="159">
        <v>184.1</v>
      </c>
      <c r="H50" s="160">
        <v>168.5</v>
      </c>
      <c r="I50" s="161">
        <v>172</v>
      </c>
      <c r="J50" s="162">
        <v>174.2</v>
      </c>
      <c r="K50" s="163">
        <v>171.1</v>
      </c>
      <c r="L50" s="161">
        <v>171.4</v>
      </c>
      <c r="M50" s="159">
        <v>168.8</v>
      </c>
      <c r="N50" s="273"/>
      <c r="O50" s="300"/>
      <c r="Q50" s="257"/>
      <c r="R50" s="257"/>
      <c r="S50" s="257"/>
      <c r="T50" s="257"/>
      <c r="U50" s="257"/>
      <c r="V50" s="257"/>
      <c r="X50" s="238">
        <v>373</v>
      </c>
      <c r="Y50" s="259">
        <v>4.3029</v>
      </c>
      <c r="Z50" s="240"/>
      <c r="AA50" s="241"/>
      <c r="AB50" s="242">
        <f t="shared" si="5"/>
        <v>0.017960000000000066</v>
      </c>
      <c r="AC50" s="243"/>
      <c r="AL50" s="250">
        <v>38507</v>
      </c>
      <c r="AM50" s="251">
        <v>0.09140046296296296</v>
      </c>
      <c r="AN50" s="252">
        <v>400</v>
      </c>
      <c r="AO50" s="252">
        <v>900</v>
      </c>
      <c r="AP50" s="252">
        <v>-0.002</v>
      </c>
      <c r="AQ50" s="252">
        <v>-0.002</v>
      </c>
      <c r="AR50" s="252">
        <v>900</v>
      </c>
      <c r="AS50" s="252">
        <v>-0.004</v>
      </c>
      <c r="AT50" s="252">
        <v>0</v>
      </c>
    </row>
    <row r="51" spans="1:46" ht="12.75">
      <c r="A51" s="155">
        <v>41</v>
      </c>
      <c r="B51" s="156">
        <v>170.1</v>
      </c>
      <c r="C51" s="157">
        <v>177.6</v>
      </c>
      <c r="D51" s="43">
        <v>186</v>
      </c>
      <c r="E51" s="158">
        <v>184.7</v>
      </c>
      <c r="F51" s="157">
        <v>187.6</v>
      </c>
      <c r="G51" s="159">
        <v>189.3</v>
      </c>
      <c r="H51" s="160">
        <v>170.8</v>
      </c>
      <c r="I51" s="161">
        <v>170.4</v>
      </c>
      <c r="J51" s="162">
        <v>176.8</v>
      </c>
      <c r="K51" s="163">
        <v>173.6</v>
      </c>
      <c r="L51" s="161">
        <v>175</v>
      </c>
      <c r="M51" s="159">
        <v>169.4</v>
      </c>
      <c r="N51" s="273"/>
      <c r="O51" s="300"/>
      <c r="Q51" s="257"/>
      <c r="R51" s="257"/>
      <c r="S51" s="257"/>
      <c r="T51" s="257"/>
      <c r="U51" s="257"/>
      <c r="V51" s="257"/>
      <c r="X51" s="260">
        <v>378</v>
      </c>
      <c r="Y51" s="259">
        <v>4.2131</v>
      </c>
      <c r="Z51" s="240"/>
      <c r="AA51" s="241"/>
      <c r="AB51" s="242">
        <f t="shared" si="5"/>
        <v>0</v>
      </c>
      <c r="AC51" s="243"/>
      <c r="AL51" s="250">
        <v>38507</v>
      </c>
      <c r="AM51" s="251">
        <v>0.09834490740740741</v>
      </c>
      <c r="AN51" s="252">
        <v>410</v>
      </c>
      <c r="AO51" s="252">
        <v>900</v>
      </c>
      <c r="AP51" s="252">
        <v>-0.002</v>
      </c>
      <c r="AQ51" s="252">
        <v>0</v>
      </c>
      <c r="AR51" s="252">
        <v>900</v>
      </c>
      <c r="AS51" s="252">
        <v>0.006</v>
      </c>
      <c r="AT51" s="252">
        <v>-0.013</v>
      </c>
    </row>
    <row r="52" spans="1:46" ht="12.75">
      <c r="A52" s="155">
        <v>42</v>
      </c>
      <c r="B52" s="156">
        <v>172.2</v>
      </c>
      <c r="C52" s="157">
        <v>174.5</v>
      </c>
      <c r="D52" s="43">
        <v>180.1</v>
      </c>
      <c r="E52" s="158">
        <v>181.4</v>
      </c>
      <c r="F52" s="157">
        <v>186.9</v>
      </c>
      <c r="G52" s="159">
        <v>189</v>
      </c>
      <c r="H52" s="160">
        <v>172.6</v>
      </c>
      <c r="I52" s="161">
        <v>169</v>
      </c>
      <c r="J52" s="162">
        <v>170</v>
      </c>
      <c r="K52" s="163">
        <v>171.6</v>
      </c>
      <c r="L52" s="161">
        <v>173.2</v>
      </c>
      <c r="M52" s="159">
        <v>166.3</v>
      </c>
      <c r="N52" s="273"/>
      <c r="O52" s="300"/>
      <c r="Q52" s="257"/>
      <c r="R52" s="257"/>
      <c r="S52" s="257"/>
      <c r="T52" s="257"/>
      <c r="U52" s="257"/>
      <c r="V52" s="257"/>
      <c r="X52" s="238">
        <v>383</v>
      </c>
      <c r="Y52" s="239">
        <v>4.2131</v>
      </c>
      <c r="Z52" s="240"/>
      <c r="AA52" s="241"/>
      <c r="AB52" s="242">
        <f t="shared" si="5"/>
        <v>0.017140000000000023</v>
      </c>
      <c r="AC52" s="243"/>
      <c r="AL52" s="250">
        <v>38507</v>
      </c>
      <c r="AM52" s="251">
        <v>0.10528935185185184</v>
      </c>
      <c r="AN52" s="252">
        <v>420</v>
      </c>
      <c r="AO52" s="252">
        <v>900</v>
      </c>
      <c r="AP52" s="252">
        <v>-0.001</v>
      </c>
      <c r="AQ52" s="252">
        <v>-0.001</v>
      </c>
      <c r="AR52" s="252">
        <v>900</v>
      </c>
      <c r="AS52" s="252">
        <v>0</v>
      </c>
      <c r="AT52" s="252">
        <v>0.017</v>
      </c>
    </row>
    <row r="53" spans="1:46" ht="12.75">
      <c r="A53" s="155">
        <v>43</v>
      </c>
      <c r="B53" s="156">
        <v>172</v>
      </c>
      <c r="C53" s="157">
        <v>173.5</v>
      </c>
      <c r="D53" s="43">
        <v>179.8</v>
      </c>
      <c r="E53" s="158">
        <v>188.4</v>
      </c>
      <c r="F53" s="157">
        <v>185.2</v>
      </c>
      <c r="G53" s="159">
        <v>189.9</v>
      </c>
      <c r="H53" s="160">
        <v>168.6</v>
      </c>
      <c r="I53" s="161">
        <v>166.9</v>
      </c>
      <c r="J53" s="162">
        <v>173.2</v>
      </c>
      <c r="K53" s="163">
        <v>172.9</v>
      </c>
      <c r="L53" s="161">
        <v>172.4</v>
      </c>
      <c r="M53" s="159">
        <v>169.1</v>
      </c>
      <c r="N53" s="273"/>
      <c r="O53" s="300"/>
      <c r="Q53" s="257"/>
      <c r="R53" s="257"/>
      <c r="S53" s="257"/>
      <c r="T53" s="257"/>
      <c r="U53" s="257"/>
      <c r="V53" s="257"/>
      <c r="X53" s="238">
        <v>388</v>
      </c>
      <c r="Y53" s="239">
        <v>4.1274</v>
      </c>
      <c r="Z53" s="240"/>
      <c r="AA53" s="241"/>
      <c r="AB53" s="242">
        <f t="shared" si="5"/>
        <v>0</v>
      </c>
      <c r="AC53" s="243"/>
      <c r="AL53" s="250">
        <v>38507</v>
      </c>
      <c r="AM53" s="251">
        <v>0.1122337962962963</v>
      </c>
      <c r="AN53" s="252">
        <v>430</v>
      </c>
      <c r="AO53" s="252">
        <v>900</v>
      </c>
      <c r="AP53" s="252">
        <v>0</v>
      </c>
      <c r="AQ53" s="252">
        <v>-0.002</v>
      </c>
      <c r="AR53" s="252">
        <v>900</v>
      </c>
      <c r="AS53" s="252">
        <v>-0.02</v>
      </c>
      <c r="AT53" s="252">
        <v>0.018</v>
      </c>
    </row>
    <row r="54" spans="1:46" ht="12.75">
      <c r="A54" s="155">
        <v>44</v>
      </c>
      <c r="B54" s="156">
        <v>172.9</v>
      </c>
      <c r="C54" s="157">
        <v>173</v>
      </c>
      <c r="D54" s="43">
        <v>180.1</v>
      </c>
      <c r="E54" s="158">
        <v>183.8</v>
      </c>
      <c r="F54" s="157">
        <v>189.2</v>
      </c>
      <c r="G54" s="159">
        <v>188.8</v>
      </c>
      <c r="H54" s="160">
        <v>168.8</v>
      </c>
      <c r="I54" s="161">
        <v>170.3</v>
      </c>
      <c r="J54" s="162">
        <v>175.7</v>
      </c>
      <c r="K54" s="163">
        <v>170.2</v>
      </c>
      <c r="L54" s="161">
        <v>173.8</v>
      </c>
      <c r="M54" s="159">
        <v>169.4</v>
      </c>
      <c r="N54" s="273"/>
      <c r="O54" s="300"/>
      <c r="Q54" s="257"/>
      <c r="R54" s="257"/>
      <c r="S54" s="257"/>
      <c r="T54" s="257"/>
      <c r="U54" s="257"/>
      <c r="V54" s="257"/>
      <c r="X54" s="238">
        <v>393</v>
      </c>
      <c r="Y54" s="239">
        <v>4.1274</v>
      </c>
      <c r="Z54" s="240"/>
      <c r="AA54" s="241"/>
      <c r="AB54" s="242">
        <f t="shared" si="5"/>
        <v>0.018399999999999927</v>
      </c>
      <c r="AC54" s="243"/>
      <c r="AL54" s="250">
        <v>38507</v>
      </c>
      <c r="AM54" s="251">
        <v>0.11917824074074074</v>
      </c>
      <c r="AN54" s="252">
        <v>440</v>
      </c>
      <c r="AO54" s="252">
        <v>900</v>
      </c>
      <c r="AP54" s="252">
        <v>-0.001</v>
      </c>
      <c r="AQ54" s="252">
        <v>-0.002</v>
      </c>
      <c r="AR54" s="252">
        <v>900</v>
      </c>
      <c r="AS54" s="252">
        <v>-0.002</v>
      </c>
      <c r="AT54" s="252">
        <v>0.008</v>
      </c>
    </row>
    <row r="55" spans="1:46" ht="12.75">
      <c r="A55" s="155">
        <v>45</v>
      </c>
      <c r="B55" s="156">
        <v>170.7</v>
      </c>
      <c r="C55" s="157">
        <v>172.2</v>
      </c>
      <c r="D55" s="43">
        <v>183.9</v>
      </c>
      <c r="E55" s="158">
        <v>187.3</v>
      </c>
      <c r="F55" s="157">
        <v>184.1</v>
      </c>
      <c r="G55" s="159">
        <v>186.7</v>
      </c>
      <c r="H55" s="167">
        <v>168.6</v>
      </c>
      <c r="I55" s="168">
        <v>170.1</v>
      </c>
      <c r="J55" s="169">
        <v>175</v>
      </c>
      <c r="K55" s="170">
        <v>171.6</v>
      </c>
      <c r="L55" s="168">
        <v>176.8</v>
      </c>
      <c r="M55" s="159">
        <v>175.2</v>
      </c>
      <c r="N55" s="273"/>
      <c r="O55" s="300"/>
      <c r="Q55" s="257"/>
      <c r="R55" s="257"/>
      <c r="S55" s="257"/>
      <c r="T55" s="257"/>
      <c r="U55" s="257"/>
      <c r="V55" s="257"/>
      <c r="X55" s="238">
        <v>398</v>
      </c>
      <c r="Y55" s="239">
        <v>4.0354</v>
      </c>
      <c r="Z55" s="240"/>
      <c r="AA55" s="241"/>
      <c r="AB55" s="242">
        <f t="shared" si="5"/>
        <v>0</v>
      </c>
      <c r="AC55" s="243"/>
      <c r="AL55" s="250">
        <v>38507</v>
      </c>
      <c r="AM55" s="251">
        <v>0.12612268518518518</v>
      </c>
      <c r="AN55" s="252">
        <v>450</v>
      </c>
      <c r="AO55" s="252">
        <v>900</v>
      </c>
      <c r="AP55" s="252">
        <v>-0.003</v>
      </c>
      <c r="AQ55" s="252">
        <v>-0.003</v>
      </c>
      <c r="AR55" s="252">
        <v>900</v>
      </c>
      <c r="AS55" s="252">
        <v>-0.034</v>
      </c>
      <c r="AT55" s="252">
        <v>0.03</v>
      </c>
    </row>
    <row r="56" spans="1:46" ht="12.75">
      <c r="A56" s="155">
        <v>46</v>
      </c>
      <c r="B56" s="156">
        <v>171.1</v>
      </c>
      <c r="C56" s="157">
        <v>177.1</v>
      </c>
      <c r="D56" s="43">
        <v>178.2</v>
      </c>
      <c r="E56" s="158">
        <v>185.2</v>
      </c>
      <c r="F56" s="157">
        <v>189.1</v>
      </c>
      <c r="G56" s="159">
        <v>187.7</v>
      </c>
      <c r="H56" s="160">
        <v>168</v>
      </c>
      <c r="I56" s="161">
        <v>171.6</v>
      </c>
      <c r="J56" s="162">
        <v>178.4</v>
      </c>
      <c r="K56" s="163">
        <v>169.9</v>
      </c>
      <c r="L56" s="161">
        <v>175.3</v>
      </c>
      <c r="M56" s="159">
        <v>169.3</v>
      </c>
      <c r="N56" s="273"/>
      <c r="O56" s="300"/>
      <c r="Q56" s="257"/>
      <c r="R56" s="257"/>
      <c r="S56" s="257"/>
      <c r="T56" s="257"/>
      <c r="U56" s="257"/>
      <c r="V56" s="257"/>
      <c r="X56" s="238">
        <v>403</v>
      </c>
      <c r="Y56" s="239">
        <v>4.0354</v>
      </c>
      <c r="Z56" s="240"/>
      <c r="AA56" s="241"/>
      <c r="AB56" s="242">
        <f t="shared" si="5"/>
        <v>0.017680000000000008</v>
      </c>
      <c r="AC56" s="243"/>
      <c r="AL56" s="250">
        <v>38507</v>
      </c>
      <c r="AM56" s="251">
        <v>0.13306712962962963</v>
      </c>
      <c r="AN56" s="252">
        <v>460</v>
      </c>
      <c r="AO56" s="252">
        <v>900</v>
      </c>
      <c r="AP56" s="252">
        <v>-0.001</v>
      </c>
      <c r="AQ56" s="252">
        <v>-0.002</v>
      </c>
      <c r="AR56" s="252">
        <v>900</v>
      </c>
      <c r="AS56" s="252">
        <v>0.012</v>
      </c>
      <c r="AT56" s="252">
        <v>0.006</v>
      </c>
    </row>
    <row r="57" spans="1:46" ht="12.75">
      <c r="A57" s="155">
        <v>47</v>
      </c>
      <c r="B57" s="156">
        <v>176.3</v>
      </c>
      <c r="C57" s="157">
        <v>174.7</v>
      </c>
      <c r="D57" s="43">
        <v>180.7</v>
      </c>
      <c r="E57" s="158">
        <v>183.9</v>
      </c>
      <c r="F57" s="157">
        <v>187.5</v>
      </c>
      <c r="G57" s="159">
        <v>184.9</v>
      </c>
      <c r="H57" s="160">
        <v>170</v>
      </c>
      <c r="I57" s="161">
        <v>169.7</v>
      </c>
      <c r="J57" s="162">
        <v>174.5</v>
      </c>
      <c r="K57" s="163">
        <v>172.3</v>
      </c>
      <c r="L57" s="161">
        <v>178</v>
      </c>
      <c r="M57" s="159">
        <v>167.7</v>
      </c>
      <c r="N57" s="273"/>
      <c r="O57" s="300"/>
      <c r="Q57" s="257"/>
      <c r="R57" s="257"/>
      <c r="S57" s="257"/>
      <c r="T57" s="257"/>
      <c r="U57" s="257"/>
      <c r="V57" s="257"/>
      <c r="X57" s="238">
        <v>408</v>
      </c>
      <c r="Y57" s="239">
        <v>3.947</v>
      </c>
      <c r="Z57" s="240"/>
      <c r="AA57" s="241"/>
      <c r="AB57" s="242">
        <f t="shared" si="5"/>
        <v>0</v>
      </c>
      <c r="AC57" s="243"/>
      <c r="AL57" s="250">
        <v>38507</v>
      </c>
      <c r="AM57" s="251">
        <v>0.14001157407407408</v>
      </c>
      <c r="AN57" s="252">
        <v>470</v>
      </c>
      <c r="AO57" s="252">
        <v>900</v>
      </c>
      <c r="AP57" s="252">
        <v>0.001</v>
      </c>
      <c r="AQ57" s="252">
        <v>-0.002</v>
      </c>
      <c r="AR57" s="252">
        <v>900</v>
      </c>
      <c r="AS57" s="252">
        <v>0.028</v>
      </c>
      <c r="AT57" s="252">
        <v>0.002</v>
      </c>
    </row>
    <row r="58" spans="1:46" ht="12.75">
      <c r="A58" s="155">
        <v>48</v>
      </c>
      <c r="B58" s="156">
        <v>177</v>
      </c>
      <c r="C58" s="157">
        <v>172.2</v>
      </c>
      <c r="D58" s="43">
        <v>179.8</v>
      </c>
      <c r="E58" s="158">
        <v>189.6</v>
      </c>
      <c r="F58" s="157">
        <v>186.8</v>
      </c>
      <c r="G58" s="159">
        <v>192.5</v>
      </c>
      <c r="H58" s="160">
        <v>166.9</v>
      </c>
      <c r="I58" s="161">
        <v>168.3</v>
      </c>
      <c r="J58" s="162">
        <v>175.5</v>
      </c>
      <c r="K58" s="163">
        <v>168.1</v>
      </c>
      <c r="L58" s="161">
        <v>175</v>
      </c>
      <c r="M58" s="159">
        <v>171.5</v>
      </c>
      <c r="N58" s="273"/>
      <c r="O58" s="300"/>
      <c r="Q58" s="257"/>
      <c r="R58" s="257"/>
      <c r="S58" s="257"/>
      <c r="T58" s="257"/>
      <c r="U58" s="257"/>
      <c r="V58" s="257"/>
      <c r="X58" s="238">
        <v>413</v>
      </c>
      <c r="Y58" s="239">
        <v>3.947</v>
      </c>
      <c r="Z58" s="240"/>
      <c r="AA58" s="241"/>
      <c r="AB58" s="242">
        <f t="shared" si="5"/>
        <v>0.014179999999999993</v>
      </c>
      <c r="AC58" s="243"/>
      <c r="AL58" s="250">
        <v>38507</v>
      </c>
      <c r="AM58" s="251">
        <v>0.1469560185185185</v>
      </c>
      <c r="AN58" s="252">
        <v>480</v>
      </c>
      <c r="AO58" s="252">
        <v>900</v>
      </c>
      <c r="AP58" s="252">
        <v>0.002</v>
      </c>
      <c r="AQ58" s="252">
        <v>-0.001</v>
      </c>
      <c r="AR58" s="252">
        <v>900</v>
      </c>
      <c r="AS58" s="252">
        <v>-0.01</v>
      </c>
      <c r="AT58" s="252">
        <v>-0.005</v>
      </c>
    </row>
    <row r="59" spans="1:46" ht="12.75">
      <c r="A59" s="155">
        <v>49</v>
      </c>
      <c r="B59" s="156">
        <v>170</v>
      </c>
      <c r="C59" s="157">
        <v>174.7</v>
      </c>
      <c r="D59" s="43">
        <v>181.5</v>
      </c>
      <c r="E59" s="158">
        <v>181.5</v>
      </c>
      <c r="F59" s="157">
        <v>181.6</v>
      </c>
      <c r="G59" s="159">
        <v>187</v>
      </c>
      <c r="H59" s="160">
        <v>169.6</v>
      </c>
      <c r="I59" s="161">
        <v>169.1</v>
      </c>
      <c r="J59" s="162">
        <v>176.7</v>
      </c>
      <c r="K59" s="163">
        <v>172.3</v>
      </c>
      <c r="L59" s="161">
        <v>174.1</v>
      </c>
      <c r="M59" s="159">
        <v>172.7</v>
      </c>
      <c r="N59" s="273"/>
      <c r="O59" s="300"/>
      <c r="Q59" s="257"/>
      <c r="R59" s="257"/>
      <c r="S59" s="257"/>
      <c r="T59" s="257"/>
      <c r="U59" s="257"/>
      <c r="V59" s="257"/>
      <c r="X59" s="238">
        <v>418</v>
      </c>
      <c r="Y59" s="239">
        <v>3.8761</v>
      </c>
      <c r="Z59" s="240"/>
      <c r="AA59" s="241"/>
      <c r="AB59" s="242">
        <f t="shared" si="5"/>
        <v>0</v>
      </c>
      <c r="AC59" s="243"/>
      <c r="AL59" s="250">
        <v>38507</v>
      </c>
      <c r="AM59" s="251">
        <v>0.15390046296296298</v>
      </c>
      <c r="AN59" s="252">
        <v>490</v>
      </c>
      <c r="AO59" s="252">
        <v>900</v>
      </c>
      <c r="AP59" s="252">
        <v>-0.001</v>
      </c>
      <c r="AQ59" s="252">
        <v>-0.003</v>
      </c>
      <c r="AR59" s="252">
        <v>900</v>
      </c>
      <c r="AS59" s="252">
        <v>0.026</v>
      </c>
      <c r="AT59" s="252">
        <v>-0.016</v>
      </c>
    </row>
    <row r="60" spans="1:46" ht="12.75">
      <c r="A60" s="155">
        <v>50</v>
      </c>
      <c r="B60" s="156">
        <v>175.1</v>
      </c>
      <c r="C60" s="157">
        <v>174.8</v>
      </c>
      <c r="D60" s="43">
        <v>182.4</v>
      </c>
      <c r="E60" s="158">
        <v>191.3</v>
      </c>
      <c r="F60" s="157">
        <v>186.4</v>
      </c>
      <c r="G60" s="159">
        <v>189.1</v>
      </c>
      <c r="H60" s="160">
        <v>167</v>
      </c>
      <c r="I60" s="161">
        <v>169.5</v>
      </c>
      <c r="J60" s="162">
        <v>173.7</v>
      </c>
      <c r="K60" s="163">
        <v>173.3</v>
      </c>
      <c r="L60" s="161">
        <v>174.9</v>
      </c>
      <c r="M60" s="159">
        <v>171.7</v>
      </c>
      <c r="N60" s="273"/>
      <c r="O60" s="300"/>
      <c r="Q60" s="257"/>
      <c r="R60" s="257"/>
      <c r="S60" s="257"/>
      <c r="T60" s="257"/>
      <c r="U60" s="257"/>
      <c r="V60" s="257"/>
      <c r="X60" s="238">
        <v>423</v>
      </c>
      <c r="Y60" s="239">
        <v>3.8761</v>
      </c>
      <c r="Z60" s="240"/>
      <c r="AA60" s="241"/>
      <c r="AB60" s="242">
        <f t="shared" si="5"/>
        <v>0.01770000000000005</v>
      </c>
      <c r="AC60" s="243"/>
      <c r="AL60" s="250">
        <v>38507</v>
      </c>
      <c r="AM60" s="251">
        <v>0.1608449074074074</v>
      </c>
      <c r="AN60" s="252">
        <v>500</v>
      </c>
      <c r="AO60" s="252">
        <v>900</v>
      </c>
      <c r="AP60" s="252">
        <v>0</v>
      </c>
      <c r="AQ60" s="252">
        <v>-0.002</v>
      </c>
      <c r="AR60" s="252">
        <v>900</v>
      </c>
      <c r="AS60" s="252">
        <v>-0.003</v>
      </c>
      <c r="AT60" s="252">
        <v>0.01</v>
      </c>
    </row>
    <row r="61" spans="1:46" ht="12.75">
      <c r="A61" s="155">
        <v>51</v>
      </c>
      <c r="B61" s="156">
        <v>174.9</v>
      </c>
      <c r="C61" s="157">
        <v>177.7</v>
      </c>
      <c r="D61" s="43">
        <v>179.7</v>
      </c>
      <c r="E61" s="158">
        <v>186.1</v>
      </c>
      <c r="F61" s="157">
        <v>187.6</v>
      </c>
      <c r="G61" s="159">
        <v>188.8</v>
      </c>
      <c r="H61" s="160">
        <v>164.2</v>
      </c>
      <c r="I61" s="161">
        <v>167.4</v>
      </c>
      <c r="J61" s="162">
        <v>174.2</v>
      </c>
      <c r="K61" s="163">
        <v>175.4</v>
      </c>
      <c r="L61" s="161">
        <v>173.2</v>
      </c>
      <c r="M61" s="159">
        <v>165.5</v>
      </c>
      <c r="N61" s="273"/>
      <c r="O61" s="300"/>
      <c r="Q61" s="257"/>
      <c r="R61" s="257"/>
      <c r="S61" s="257"/>
      <c r="T61" s="257"/>
      <c r="U61" s="257"/>
      <c r="V61" s="257"/>
      <c r="X61" s="238">
        <v>428</v>
      </c>
      <c r="Y61" s="239">
        <v>3.7876</v>
      </c>
      <c r="Z61" s="240"/>
      <c r="AA61" s="241"/>
      <c r="AB61" s="242">
        <f t="shared" si="5"/>
        <v>0</v>
      </c>
      <c r="AC61" s="243"/>
      <c r="AL61" s="250">
        <v>38507</v>
      </c>
      <c r="AM61" s="251">
        <v>0.1678009259259259</v>
      </c>
      <c r="AN61" s="252">
        <v>510</v>
      </c>
      <c r="AO61" s="252">
        <v>900</v>
      </c>
      <c r="AP61" s="252">
        <v>-0.002</v>
      </c>
      <c r="AQ61" s="252">
        <v>-0.001</v>
      </c>
      <c r="AR61" s="252">
        <v>900</v>
      </c>
      <c r="AS61" s="252">
        <v>-0.033</v>
      </c>
      <c r="AT61" s="252">
        <v>-0.028</v>
      </c>
    </row>
    <row r="62" spans="1:46" ht="12.75">
      <c r="A62" s="155">
        <v>52</v>
      </c>
      <c r="B62" s="156">
        <v>170.5</v>
      </c>
      <c r="C62" s="157">
        <v>172.8</v>
      </c>
      <c r="D62" s="43">
        <v>179.6</v>
      </c>
      <c r="E62" s="158">
        <v>182.9</v>
      </c>
      <c r="F62" s="157">
        <v>184.2</v>
      </c>
      <c r="G62" s="159">
        <v>189.9</v>
      </c>
      <c r="H62" s="160">
        <v>164.9</v>
      </c>
      <c r="I62" s="161">
        <v>168.8</v>
      </c>
      <c r="J62" s="162">
        <v>178.2</v>
      </c>
      <c r="K62" s="163">
        <v>171.6</v>
      </c>
      <c r="L62" s="161">
        <v>172.8</v>
      </c>
      <c r="M62" s="159">
        <v>168.4</v>
      </c>
      <c r="N62" s="273"/>
      <c r="O62" s="300"/>
      <c r="Q62" s="257"/>
      <c r="R62" s="257"/>
      <c r="S62" s="257"/>
      <c r="T62" s="257"/>
      <c r="U62" s="257"/>
      <c r="V62" s="257"/>
      <c r="X62" s="238">
        <v>433</v>
      </c>
      <c r="Y62" s="239">
        <v>3.7876</v>
      </c>
      <c r="Z62" s="240"/>
      <c r="AA62" s="241"/>
      <c r="AB62" s="242">
        <f t="shared" si="5"/>
        <v>0.014480000000000003</v>
      </c>
      <c r="AC62" s="243"/>
      <c r="AL62" s="250">
        <v>38507</v>
      </c>
      <c r="AM62" s="251">
        <v>0.1747337962962963</v>
      </c>
      <c r="AN62" s="252">
        <v>520</v>
      </c>
      <c r="AO62" s="252">
        <v>900</v>
      </c>
      <c r="AP62" s="252">
        <v>0</v>
      </c>
      <c r="AQ62" s="252">
        <v>-0.002</v>
      </c>
      <c r="AR62" s="252">
        <v>900</v>
      </c>
      <c r="AS62" s="252">
        <v>-0.009</v>
      </c>
      <c r="AT62" s="252">
        <v>0.011</v>
      </c>
    </row>
    <row r="63" spans="1:46" ht="12.75">
      <c r="A63" s="155">
        <v>53</v>
      </c>
      <c r="B63" s="156">
        <v>172.4</v>
      </c>
      <c r="C63" s="157">
        <v>171.2</v>
      </c>
      <c r="D63" s="43">
        <v>180.3</v>
      </c>
      <c r="E63" s="158">
        <v>182.9</v>
      </c>
      <c r="F63" s="157">
        <v>183</v>
      </c>
      <c r="G63" s="159">
        <v>186.9</v>
      </c>
      <c r="H63" s="160">
        <v>166.5</v>
      </c>
      <c r="I63" s="161">
        <v>168.4</v>
      </c>
      <c r="J63" s="162">
        <v>173.4</v>
      </c>
      <c r="K63" s="163">
        <v>168.7</v>
      </c>
      <c r="L63" s="161">
        <v>168.8</v>
      </c>
      <c r="M63" s="159">
        <v>167.2</v>
      </c>
      <c r="N63" s="273"/>
      <c r="O63" s="300"/>
      <c r="Q63" s="257"/>
      <c r="R63" s="257"/>
      <c r="S63" s="257"/>
      <c r="T63" s="257"/>
      <c r="U63" s="257"/>
      <c r="V63" s="257"/>
      <c r="X63" s="238">
        <v>438</v>
      </c>
      <c r="Y63" s="239">
        <v>3.7152</v>
      </c>
      <c r="Z63" s="240"/>
      <c r="AA63" s="241"/>
      <c r="AB63" s="242">
        <f t="shared" si="5"/>
        <v>0</v>
      </c>
      <c r="AC63" s="243"/>
      <c r="AL63" s="250">
        <v>38507</v>
      </c>
      <c r="AM63" s="251">
        <v>0.18168981481481483</v>
      </c>
      <c r="AN63" s="252">
        <v>530</v>
      </c>
      <c r="AO63" s="252">
        <v>900</v>
      </c>
      <c r="AP63" s="252">
        <v>0</v>
      </c>
      <c r="AQ63" s="252">
        <v>-0.003</v>
      </c>
      <c r="AR63" s="252">
        <v>900</v>
      </c>
      <c r="AS63" s="252">
        <v>0.018</v>
      </c>
      <c r="AT63" s="252">
        <v>-0.025</v>
      </c>
    </row>
    <row r="64" spans="1:46" ht="12.75">
      <c r="A64" s="155">
        <v>54</v>
      </c>
      <c r="B64" s="156">
        <v>178.3</v>
      </c>
      <c r="C64" s="157">
        <v>179.2</v>
      </c>
      <c r="D64" s="43">
        <v>183.3</v>
      </c>
      <c r="E64" s="158">
        <v>186.8</v>
      </c>
      <c r="F64" s="157">
        <v>185.8</v>
      </c>
      <c r="G64" s="159">
        <v>190.2</v>
      </c>
      <c r="H64" s="160">
        <v>167.2</v>
      </c>
      <c r="I64" s="161">
        <v>168.1</v>
      </c>
      <c r="J64" s="162">
        <v>177.7</v>
      </c>
      <c r="K64" s="163">
        <v>176.1</v>
      </c>
      <c r="L64" s="161">
        <v>179.5</v>
      </c>
      <c r="M64" s="159">
        <v>171.7</v>
      </c>
      <c r="N64" s="273"/>
      <c r="O64" s="300"/>
      <c r="Q64" s="257"/>
      <c r="R64" s="257"/>
      <c r="S64" s="257"/>
      <c r="T64" s="257"/>
      <c r="U64" s="257"/>
      <c r="V64" s="257"/>
      <c r="X64" s="238">
        <v>443</v>
      </c>
      <c r="Y64" s="239">
        <v>3.7152</v>
      </c>
      <c r="Z64" s="240"/>
      <c r="AA64" s="241"/>
      <c r="AB64" s="242">
        <f t="shared" si="5"/>
        <v>0.012379999999999924</v>
      </c>
      <c r="AC64" s="243"/>
      <c r="AL64" s="250">
        <v>38507</v>
      </c>
      <c r="AM64" s="251">
        <v>0.18863425925925925</v>
      </c>
      <c r="AN64" s="252">
        <v>540</v>
      </c>
      <c r="AO64" s="252">
        <v>900</v>
      </c>
      <c r="AP64" s="252">
        <v>0</v>
      </c>
      <c r="AQ64" s="252">
        <v>-0.001</v>
      </c>
      <c r="AR64" s="252">
        <v>900</v>
      </c>
      <c r="AS64" s="252">
        <v>-0.01</v>
      </c>
      <c r="AT64" s="252">
        <v>-0.021</v>
      </c>
    </row>
    <row r="65" spans="1:46" ht="12.75">
      <c r="A65" s="155">
        <v>55</v>
      </c>
      <c r="B65" s="156">
        <v>171.6</v>
      </c>
      <c r="C65" s="157">
        <v>173.4</v>
      </c>
      <c r="D65" s="43">
        <v>177.1</v>
      </c>
      <c r="E65" s="158">
        <v>184.3</v>
      </c>
      <c r="F65" s="157">
        <v>184.2</v>
      </c>
      <c r="G65" s="159">
        <v>185.7</v>
      </c>
      <c r="H65" s="160">
        <v>166.4</v>
      </c>
      <c r="I65" s="161">
        <v>166.4</v>
      </c>
      <c r="J65" s="162">
        <v>174.7</v>
      </c>
      <c r="K65" s="163">
        <v>171.5</v>
      </c>
      <c r="L65" s="161">
        <v>175.1</v>
      </c>
      <c r="M65" s="159">
        <v>170.4</v>
      </c>
      <c r="N65" s="273"/>
      <c r="O65" s="300"/>
      <c r="Q65" s="257"/>
      <c r="R65" s="257"/>
      <c r="S65" s="257"/>
      <c r="T65" s="257"/>
      <c r="U65" s="257"/>
      <c r="V65" s="257"/>
      <c r="X65" s="238">
        <v>448</v>
      </c>
      <c r="Y65" s="239">
        <v>3.6533</v>
      </c>
      <c r="Z65" s="240"/>
      <c r="AA65" s="241"/>
      <c r="AB65" s="242">
        <f t="shared" si="5"/>
        <v>0</v>
      </c>
      <c r="AC65" s="243"/>
      <c r="AL65" s="250">
        <v>38507</v>
      </c>
      <c r="AM65" s="251">
        <v>0.1955787037037037</v>
      </c>
      <c r="AN65" s="252">
        <v>550</v>
      </c>
      <c r="AO65" s="252">
        <v>900</v>
      </c>
      <c r="AP65" s="252">
        <v>-0.002</v>
      </c>
      <c r="AQ65" s="252">
        <v>-0.001</v>
      </c>
      <c r="AR65" s="252">
        <v>900</v>
      </c>
      <c r="AS65" s="252">
        <v>-0.003</v>
      </c>
      <c r="AT65" s="252">
        <v>-0.013</v>
      </c>
    </row>
    <row r="66" spans="1:46" ht="12.75">
      <c r="A66" s="155">
        <v>56</v>
      </c>
      <c r="B66" s="156">
        <v>169.1</v>
      </c>
      <c r="C66" s="157">
        <v>172.6</v>
      </c>
      <c r="D66" s="43">
        <v>176.5</v>
      </c>
      <c r="E66" s="158">
        <v>182.5</v>
      </c>
      <c r="F66" s="157">
        <v>187</v>
      </c>
      <c r="G66" s="159">
        <v>189.9</v>
      </c>
      <c r="H66" s="160">
        <v>165.3</v>
      </c>
      <c r="I66" s="161">
        <v>168.6</v>
      </c>
      <c r="J66" s="162">
        <v>173.3</v>
      </c>
      <c r="K66" s="163">
        <v>169.2</v>
      </c>
      <c r="L66" s="161">
        <v>172</v>
      </c>
      <c r="M66" s="159">
        <v>167.1</v>
      </c>
      <c r="N66" s="273"/>
      <c r="O66" s="300"/>
      <c r="Q66" s="257"/>
      <c r="R66" s="257"/>
      <c r="S66" s="257"/>
      <c r="T66" s="257"/>
      <c r="U66" s="257"/>
      <c r="V66" s="257"/>
      <c r="X66" s="238">
        <v>453</v>
      </c>
      <c r="Y66" s="239">
        <v>3.6533</v>
      </c>
      <c r="Z66" s="240"/>
      <c r="AA66" s="241"/>
      <c r="AB66" s="242">
        <f t="shared" si="5"/>
        <v>0.013980000000000015</v>
      </c>
      <c r="AC66" s="243"/>
      <c r="AL66" s="250">
        <v>38507</v>
      </c>
      <c r="AM66" s="251">
        <v>0.20252314814814812</v>
      </c>
      <c r="AN66" s="252">
        <v>560</v>
      </c>
      <c r="AO66" s="252">
        <v>900</v>
      </c>
      <c r="AP66" s="252">
        <v>0</v>
      </c>
      <c r="AQ66" s="252">
        <v>-0.001</v>
      </c>
      <c r="AR66" s="252">
        <v>900</v>
      </c>
      <c r="AS66" s="252">
        <v>-0.013</v>
      </c>
      <c r="AT66" s="252">
        <v>0</v>
      </c>
    </row>
    <row r="67" spans="1:46" ht="12.75">
      <c r="A67" s="155">
        <v>57</v>
      </c>
      <c r="B67" s="156">
        <v>169.1</v>
      </c>
      <c r="C67" s="157">
        <v>171.4</v>
      </c>
      <c r="D67" s="43">
        <v>178.3</v>
      </c>
      <c r="E67" s="158">
        <v>182.9</v>
      </c>
      <c r="F67" s="157">
        <v>182.9</v>
      </c>
      <c r="G67" s="159">
        <v>187.4</v>
      </c>
      <c r="H67" s="160">
        <v>164.5</v>
      </c>
      <c r="I67" s="161">
        <v>165</v>
      </c>
      <c r="J67" s="162">
        <v>170.3</v>
      </c>
      <c r="K67" s="163">
        <v>167.4</v>
      </c>
      <c r="L67" s="161">
        <v>176.8</v>
      </c>
      <c r="M67" s="159">
        <v>168.9</v>
      </c>
      <c r="N67" s="273"/>
      <c r="O67" s="300"/>
      <c r="Q67" s="257"/>
      <c r="R67" s="257"/>
      <c r="S67" s="257"/>
      <c r="T67" s="257"/>
      <c r="U67" s="257"/>
      <c r="V67" s="257"/>
      <c r="X67" s="238">
        <v>458</v>
      </c>
      <c r="Y67" s="239">
        <v>3.5834</v>
      </c>
      <c r="Z67" s="240"/>
      <c r="AA67" s="241"/>
      <c r="AB67" s="242">
        <f t="shared" si="5"/>
        <v>0</v>
      </c>
      <c r="AC67" s="243"/>
      <c r="AL67" s="250">
        <v>38507</v>
      </c>
      <c r="AM67" s="251">
        <v>0.2094675925925926</v>
      </c>
      <c r="AN67" s="252">
        <v>570</v>
      </c>
      <c r="AO67" s="252">
        <v>900</v>
      </c>
      <c r="AP67" s="252">
        <v>0.002</v>
      </c>
      <c r="AQ67" s="252">
        <v>0.002</v>
      </c>
      <c r="AR67" s="252">
        <v>900</v>
      </c>
      <c r="AS67" s="252">
        <v>-0.005</v>
      </c>
      <c r="AT67" s="252">
        <v>-0.007</v>
      </c>
    </row>
    <row r="68" spans="1:46" ht="12.75">
      <c r="A68" s="155">
        <v>58</v>
      </c>
      <c r="B68" s="156">
        <v>170.3</v>
      </c>
      <c r="C68" s="157">
        <v>175.2</v>
      </c>
      <c r="D68" s="43">
        <v>177.4</v>
      </c>
      <c r="E68" s="158">
        <v>190.3</v>
      </c>
      <c r="F68" s="157">
        <v>183.5</v>
      </c>
      <c r="G68" s="159">
        <v>186</v>
      </c>
      <c r="H68" s="160">
        <v>163.6</v>
      </c>
      <c r="I68" s="161">
        <v>171.2</v>
      </c>
      <c r="J68" s="162">
        <v>173.3</v>
      </c>
      <c r="K68" s="163">
        <v>165.2</v>
      </c>
      <c r="L68" s="161">
        <v>170.3</v>
      </c>
      <c r="M68" s="171">
        <v>167.6</v>
      </c>
      <c r="N68" s="273"/>
      <c r="O68" s="300"/>
      <c r="Q68" s="257"/>
      <c r="R68" s="257"/>
      <c r="S68" s="257"/>
      <c r="T68" s="257"/>
      <c r="U68" s="257"/>
      <c r="V68" s="257"/>
      <c r="X68" s="238">
        <v>463</v>
      </c>
      <c r="Y68" s="239">
        <v>3.5834</v>
      </c>
      <c r="Z68" s="240"/>
      <c r="AA68" s="241"/>
      <c r="AB68" s="242">
        <f t="shared" si="5"/>
        <v>0.019399999999999994</v>
      </c>
      <c r="AC68" s="243"/>
      <c r="AL68" s="250">
        <v>38507</v>
      </c>
      <c r="AM68" s="251">
        <v>0.21641203703703704</v>
      </c>
      <c r="AN68" s="252">
        <v>580</v>
      </c>
      <c r="AO68" s="252">
        <v>900</v>
      </c>
      <c r="AP68" s="252">
        <v>0</v>
      </c>
      <c r="AQ68" s="252">
        <v>-0.001</v>
      </c>
      <c r="AR68" s="252">
        <v>900</v>
      </c>
      <c r="AS68" s="252">
        <v>-0.017</v>
      </c>
      <c r="AT68" s="252">
        <v>0.013</v>
      </c>
    </row>
    <row r="69" spans="1:46" ht="12.75">
      <c r="A69" s="155">
        <v>59</v>
      </c>
      <c r="B69" s="156">
        <v>171.6</v>
      </c>
      <c r="C69" s="157">
        <v>172.3</v>
      </c>
      <c r="D69" s="43">
        <v>179.5</v>
      </c>
      <c r="E69" s="158">
        <v>182.4</v>
      </c>
      <c r="F69" s="157">
        <v>189.8</v>
      </c>
      <c r="G69" s="159">
        <v>185.8</v>
      </c>
      <c r="H69" s="160">
        <v>162.2</v>
      </c>
      <c r="I69" s="161">
        <v>166.7</v>
      </c>
      <c r="J69" s="162">
        <v>172.6</v>
      </c>
      <c r="K69" s="163">
        <v>171.1</v>
      </c>
      <c r="L69" s="161">
        <v>176.8</v>
      </c>
      <c r="M69" s="159">
        <v>167.3</v>
      </c>
      <c r="N69" s="273"/>
      <c r="O69" s="300"/>
      <c r="Q69" s="257"/>
      <c r="R69" s="257"/>
      <c r="S69" s="257"/>
      <c r="T69" s="257"/>
      <c r="U69" s="257"/>
      <c r="V69" s="257"/>
      <c r="X69" s="238">
        <v>468</v>
      </c>
      <c r="Y69" s="239">
        <v>3.4864</v>
      </c>
      <c r="Z69" s="240"/>
      <c r="AA69" s="241"/>
      <c r="AB69" s="242">
        <f t="shared" si="5"/>
        <v>0</v>
      </c>
      <c r="AC69" s="243"/>
      <c r="AL69" s="250">
        <v>38507</v>
      </c>
      <c r="AM69" s="251">
        <v>0.2233564814814815</v>
      </c>
      <c r="AN69" s="252">
        <v>590</v>
      </c>
      <c r="AO69" s="252">
        <v>900</v>
      </c>
      <c r="AP69" s="252">
        <v>-0.002</v>
      </c>
      <c r="AQ69" s="252">
        <v>-0.001</v>
      </c>
      <c r="AR69" s="252">
        <v>900</v>
      </c>
      <c r="AS69" s="252">
        <v>-0.003</v>
      </c>
      <c r="AT69" s="252">
        <v>-0.008</v>
      </c>
    </row>
    <row r="70" spans="1:46" ht="12.75">
      <c r="A70" s="155">
        <v>60</v>
      </c>
      <c r="B70" s="156">
        <v>170.8</v>
      </c>
      <c r="C70" s="157">
        <v>175.2</v>
      </c>
      <c r="D70" s="43">
        <v>172.5</v>
      </c>
      <c r="E70" s="158">
        <v>186.2</v>
      </c>
      <c r="F70" s="157">
        <v>186.2</v>
      </c>
      <c r="G70" s="159">
        <v>186.7</v>
      </c>
      <c r="H70" s="160">
        <v>164.1</v>
      </c>
      <c r="I70" s="161">
        <v>168.4</v>
      </c>
      <c r="J70" s="162">
        <v>174.2</v>
      </c>
      <c r="K70" s="163">
        <v>171.6</v>
      </c>
      <c r="L70" s="161">
        <v>174.4</v>
      </c>
      <c r="M70" s="159">
        <v>175.1</v>
      </c>
      <c r="N70" s="273"/>
      <c r="O70" s="300"/>
      <c r="Q70" s="257"/>
      <c r="R70" s="257"/>
      <c r="S70" s="257"/>
      <c r="T70" s="257"/>
      <c r="U70" s="257"/>
      <c r="V70" s="257"/>
      <c r="X70" s="238">
        <v>473</v>
      </c>
      <c r="Y70" s="239">
        <v>3.4864</v>
      </c>
      <c r="Z70" s="240"/>
      <c r="AA70" s="241"/>
      <c r="AB70" s="242">
        <f t="shared" si="5"/>
        <v>0.012100000000000045</v>
      </c>
      <c r="AC70" s="243"/>
      <c r="AL70" s="250">
        <v>38507</v>
      </c>
      <c r="AM70" s="251">
        <v>0.2303009259259259</v>
      </c>
      <c r="AN70" s="252">
        <v>600</v>
      </c>
      <c r="AO70" s="252">
        <v>900</v>
      </c>
      <c r="AP70" s="252">
        <v>0</v>
      </c>
      <c r="AQ70" s="252">
        <v>-0.002</v>
      </c>
      <c r="AR70" s="252">
        <v>900</v>
      </c>
      <c r="AS70" s="252">
        <v>0.008</v>
      </c>
      <c r="AT70" s="252">
        <v>-0.005</v>
      </c>
    </row>
    <row r="71" spans="1:46" ht="12.75">
      <c r="A71" s="155">
        <v>61</v>
      </c>
      <c r="B71" s="156">
        <v>171</v>
      </c>
      <c r="C71" s="157">
        <v>174.6</v>
      </c>
      <c r="D71" s="43">
        <v>177.7</v>
      </c>
      <c r="E71" s="158">
        <v>183.6</v>
      </c>
      <c r="F71" s="157">
        <v>185.5</v>
      </c>
      <c r="G71" s="43">
        <v>184.4</v>
      </c>
      <c r="H71" s="160">
        <v>161.9</v>
      </c>
      <c r="I71" s="161">
        <v>164.3</v>
      </c>
      <c r="J71" s="162">
        <v>170.3</v>
      </c>
      <c r="K71" s="163">
        <v>175.2</v>
      </c>
      <c r="L71" s="161">
        <v>178.5</v>
      </c>
      <c r="M71" s="159">
        <v>166.2</v>
      </c>
      <c r="N71" s="273"/>
      <c r="O71" s="300"/>
      <c r="Q71" s="257"/>
      <c r="R71" s="257"/>
      <c r="S71" s="257"/>
      <c r="T71" s="257"/>
      <c r="U71" s="257"/>
      <c r="V71" s="257"/>
      <c r="X71" s="238">
        <v>478</v>
      </c>
      <c r="Y71" s="239">
        <v>3.4259</v>
      </c>
      <c r="Z71" s="240"/>
      <c r="AA71" s="241"/>
      <c r="AB71" s="242">
        <f t="shared" si="5"/>
        <v>0</v>
      </c>
      <c r="AC71" s="243"/>
      <c r="AL71" s="250">
        <v>38507</v>
      </c>
      <c r="AM71" s="251">
        <v>0.23724537037037038</v>
      </c>
      <c r="AN71" s="252">
        <v>610</v>
      </c>
      <c r="AO71" s="252">
        <v>900</v>
      </c>
      <c r="AP71" s="252">
        <v>-0.002</v>
      </c>
      <c r="AQ71" s="252">
        <v>0</v>
      </c>
      <c r="AR71" s="252">
        <v>900</v>
      </c>
      <c r="AS71" s="252">
        <v>0.003</v>
      </c>
      <c r="AT71" s="252">
        <v>0.002</v>
      </c>
    </row>
    <row r="72" spans="1:46" ht="12.75">
      <c r="A72" s="155">
        <v>62</v>
      </c>
      <c r="B72" s="156">
        <v>170.7</v>
      </c>
      <c r="C72" s="157">
        <v>175.7</v>
      </c>
      <c r="D72" s="43">
        <v>174.1</v>
      </c>
      <c r="E72" s="158">
        <v>183.9</v>
      </c>
      <c r="F72" s="157">
        <v>180.2</v>
      </c>
      <c r="G72" s="43">
        <v>181.7</v>
      </c>
      <c r="H72" s="160">
        <v>164.8</v>
      </c>
      <c r="I72" s="161">
        <v>167.1</v>
      </c>
      <c r="J72" s="162">
        <v>168.5</v>
      </c>
      <c r="K72" s="163">
        <v>167.1</v>
      </c>
      <c r="L72" s="161">
        <v>173.8</v>
      </c>
      <c r="M72" s="159">
        <v>165.4</v>
      </c>
      <c r="N72" s="273"/>
      <c r="O72" s="300"/>
      <c r="Q72" s="257"/>
      <c r="R72" s="257"/>
      <c r="S72" s="257"/>
      <c r="T72" s="257"/>
      <c r="U72" s="257"/>
      <c r="V72" s="257"/>
      <c r="X72" s="238">
        <v>483</v>
      </c>
      <c r="Y72" s="239">
        <v>3.4259</v>
      </c>
      <c r="Z72" s="240"/>
      <c r="AA72" s="241"/>
      <c r="AB72" s="242">
        <f t="shared" si="5"/>
        <v>0.015200000000000014</v>
      </c>
      <c r="AC72" s="243"/>
      <c r="AL72" s="250">
        <v>38507</v>
      </c>
      <c r="AM72" s="251">
        <v>0.2441898148148148</v>
      </c>
      <c r="AN72" s="252">
        <v>620</v>
      </c>
      <c r="AO72" s="252">
        <v>900</v>
      </c>
      <c r="AP72" s="252">
        <v>0</v>
      </c>
      <c r="AQ72" s="252">
        <v>-0.002</v>
      </c>
      <c r="AR72" s="252">
        <v>900</v>
      </c>
      <c r="AS72" s="252">
        <v>0.017</v>
      </c>
      <c r="AT72" s="252">
        <v>0.028</v>
      </c>
    </row>
    <row r="73" spans="1:46" ht="13.5" thickBot="1">
      <c r="A73" s="172">
        <v>63</v>
      </c>
      <c r="B73" s="173">
        <v>169.8</v>
      </c>
      <c r="C73" s="174">
        <v>169.6</v>
      </c>
      <c r="D73" s="175">
        <v>175.4</v>
      </c>
      <c r="E73" s="176">
        <v>186.7</v>
      </c>
      <c r="F73" s="174">
        <v>184.1</v>
      </c>
      <c r="G73" s="177">
        <v>186</v>
      </c>
      <c r="H73" s="178">
        <v>168.9</v>
      </c>
      <c r="I73" s="179">
        <v>167.4</v>
      </c>
      <c r="J73" s="180">
        <v>174.4</v>
      </c>
      <c r="K73" s="181">
        <v>169.3</v>
      </c>
      <c r="L73" s="179">
        <v>179.9</v>
      </c>
      <c r="M73" s="177">
        <v>162.3</v>
      </c>
      <c r="N73" s="301"/>
      <c r="O73" s="302"/>
      <c r="Q73" s="257"/>
      <c r="R73" s="257"/>
      <c r="S73" s="257"/>
      <c r="T73" s="257"/>
      <c r="U73" s="257"/>
      <c r="V73" s="257"/>
      <c r="X73" s="238">
        <v>488</v>
      </c>
      <c r="Y73" s="239">
        <v>3.3499</v>
      </c>
      <c r="Z73" s="261"/>
      <c r="AA73" s="262"/>
      <c r="AB73" s="242">
        <f aca="true" t="shared" si="6" ref="AB73:AB93">(Y73-Y74)/(X74-X73)</f>
        <v>0</v>
      </c>
      <c r="AC73" s="243"/>
      <c r="AL73" s="250">
        <v>38507</v>
      </c>
      <c r="AM73" s="251">
        <v>0.25113425925925925</v>
      </c>
      <c r="AN73" s="252">
        <v>630</v>
      </c>
      <c r="AO73" s="252">
        <v>900</v>
      </c>
      <c r="AP73" s="252">
        <v>-0.001</v>
      </c>
      <c r="AQ73" s="252">
        <v>-0.002</v>
      </c>
      <c r="AR73" s="252">
        <v>900</v>
      </c>
      <c r="AS73" s="252">
        <v>0.017</v>
      </c>
      <c r="AT73" s="252">
        <v>-0.012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493</v>
      </c>
      <c r="Y74" s="239">
        <v>3.3499</v>
      </c>
      <c r="Z74" s="261"/>
      <c r="AA74" s="262"/>
      <c r="AB74" s="242">
        <f t="shared" si="6"/>
        <v>0.015919999999999934</v>
      </c>
      <c r="AC74" s="243"/>
      <c r="AL74" s="250">
        <v>38507</v>
      </c>
      <c r="AM74" s="251">
        <v>0.2580787037037037</v>
      </c>
      <c r="AN74" s="252">
        <v>640</v>
      </c>
      <c r="AO74" s="252">
        <v>900</v>
      </c>
      <c r="AP74" s="252">
        <v>0</v>
      </c>
      <c r="AQ74" s="252">
        <v>0</v>
      </c>
      <c r="AR74" s="252">
        <v>900</v>
      </c>
      <c r="AS74" s="252">
        <v>-0.005</v>
      </c>
      <c r="AT74" s="252">
        <v>-0.015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498</v>
      </c>
      <c r="Y75" s="239">
        <v>3.2703</v>
      </c>
      <c r="Z75" s="261"/>
      <c r="AA75" s="262"/>
      <c r="AB75" s="242">
        <f t="shared" si="6"/>
        <v>0</v>
      </c>
      <c r="AC75" s="243"/>
      <c r="AL75" s="250">
        <v>38507</v>
      </c>
      <c r="AM75" s="251">
        <v>0.26502314814814815</v>
      </c>
      <c r="AN75" s="252">
        <v>650</v>
      </c>
      <c r="AO75" s="252">
        <v>900</v>
      </c>
      <c r="AP75" s="252">
        <v>0</v>
      </c>
      <c r="AQ75" s="252">
        <v>-0.002</v>
      </c>
      <c r="AR75" s="252">
        <v>900</v>
      </c>
      <c r="AS75" s="252">
        <v>0.018</v>
      </c>
      <c r="AT75" s="252">
        <v>-0.007</v>
      </c>
    </row>
    <row r="76" spans="1:46" ht="12.75">
      <c r="A76" s="63" t="s">
        <v>14</v>
      </c>
      <c r="B76" s="188">
        <f aca="true" t="shared" si="7" ref="B76:M76">AVERAGE(B10:B73)</f>
        <v>171.86249999999995</v>
      </c>
      <c r="C76" s="189">
        <f t="shared" si="7"/>
        <v>174.7750000000001</v>
      </c>
      <c r="D76" s="189">
        <f t="shared" si="7"/>
        <v>180.4375</v>
      </c>
      <c r="E76" s="189">
        <f t="shared" si="7"/>
        <v>183.5937499999999</v>
      </c>
      <c r="F76" s="190">
        <f t="shared" si="7"/>
        <v>183.09531250000003</v>
      </c>
      <c r="G76" s="191">
        <f t="shared" si="7"/>
        <v>184.02656249999998</v>
      </c>
      <c r="H76" s="192">
        <f t="shared" si="7"/>
        <v>168.39375000000007</v>
      </c>
      <c r="I76" s="189">
        <f t="shared" si="7"/>
        <v>169.63281250000003</v>
      </c>
      <c r="J76" s="189">
        <f t="shared" si="7"/>
        <v>174.9796875</v>
      </c>
      <c r="K76" s="189">
        <f t="shared" si="7"/>
        <v>173.39843750000006</v>
      </c>
      <c r="L76" s="190">
        <f t="shared" si="7"/>
        <v>175.47187499999993</v>
      </c>
      <c r="M76" s="191">
        <f t="shared" si="7"/>
        <v>170.93906250000006</v>
      </c>
      <c r="X76" s="238">
        <v>503</v>
      </c>
      <c r="Y76" s="239">
        <v>3.2703</v>
      </c>
      <c r="Z76" s="261"/>
      <c r="AA76" s="262"/>
      <c r="AB76" s="242">
        <f t="shared" si="6"/>
        <v>0.008640000000000026</v>
      </c>
      <c r="AC76" s="243"/>
      <c r="AL76" s="250">
        <v>38507</v>
      </c>
      <c r="AM76" s="251">
        <v>0.27196759259259257</v>
      </c>
      <c r="AN76" s="252">
        <v>660</v>
      </c>
      <c r="AO76" s="252">
        <v>900</v>
      </c>
      <c r="AP76" s="252">
        <v>-0.002</v>
      </c>
      <c r="AQ76" s="252">
        <v>-0.001</v>
      </c>
      <c r="AR76" s="252">
        <v>900</v>
      </c>
      <c r="AS76" s="252">
        <v>-0.004</v>
      </c>
      <c r="AT76" s="252">
        <v>-0.027</v>
      </c>
    </row>
    <row r="77" spans="1:46" ht="12.75">
      <c r="A77" s="64" t="s">
        <v>10</v>
      </c>
      <c r="B77" s="68">
        <f aca="true" t="shared" si="8" ref="B77:M77">STDEV(B10:B73)</f>
        <v>2.4107233979874185</v>
      </c>
      <c r="C77" s="193">
        <f t="shared" si="8"/>
        <v>2.256489758832712</v>
      </c>
      <c r="D77" s="193">
        <f t="shared" si="8"/>
        <v>2.816194663184863</v>
      </c>
      <c r="E77" s="193">
        <f t="shared" si="8"/>
        <v>3.3167623819711327</v>
      </c>
      <c r="F77" s="194">
        <f t="shared" si="8"/>
        <v>3.6868461890095685</v>
      </c>
      <c r="G77" s="69">
        <f t="shared" si="8"/>
        <v>4.375009920625193</v>
      </c>
      <c r="H77" s="70">
        <f t="shared" si="8"/>
        <v>2.7538645284838554</v>
      </c>
      <c r="I77" s="193">
        <f t="shared" si="8"/>
        <v>2.3545332626463193</v>
      </c>
      <c r="J77" s="193">
        <f t="shared" si="8"/>
        <v>2.316893081603014</v>
      </c>
      <c r="K77" s="193">
        <f t="shared" si="8"/>
        <v>4.071873800842141</v>
      </c>
      <c r="L77" s="194">
        <f t="shared" si="8"/>
        <v>2.4109188625789972</v>
      </c>
      <c r="M77" s="69">
        <f t="shared" si="8"/>
        <v>3.052951587043572</v>
      </c>
      <c r="X77" s="238">
        <v>508</v>
      </c>
      <c r="Y77" s="239">
        <v>3.2271</v>
      </c>
      <c r="Z77" s="261"/>
      <c r="AA77" s="262"/>
      <c r="AB77" s="242">
        <f t="shared" si="6"/>
        <v>0</v>
      </c>
      <c r="AC77" s="243"/>
      <c r="AL77" s="250">
        <v>38507</v>
      </c>
      <c r="AM77" s="251">
        <v>0.27891203703703704</v>
      </c>
      <c r="AN77" s="252">
        <v>670</v>
      </c>
      <c r="AO77" s="252">
        <v>900</v>
      </c>
      <c r="AP77" s="252">
        <v>-0.001</v>
      </c>
      <c r="AQ77" s="252">
        <v>0</v>
      </c>
      <c r="AR77" s="252">
        <v>900</v>
      </c>
      <c r="AS77" s="252">
        <v>-0.019</v>
      </c>
      <c r="AT77" s="252">
        <v>-0.012</v>
      </c>
    </row>
    <row r="78" spans="1:46" ht="12.75">
      <c r="A78" s="65" t="s">
        <v>15</v>
      </c>
      <c r="B78" s="195">
        <f aca="true" t="shared" si="9" ref="B78:M78">MAX(B10:B73)</f>
        <v>178.3</v>
      </c>
      <c r="C78" s="196">
        <f t="shared" si="9"/>
        <v>179.5</v>
      </c>
      <c r="D78" s="196">
        <f t="shared" si="9"/>
        <v>186</v>
      </c>
      <c r="E78" s="196">
        <f t="shared" si="9"/>
        <v>191.3</v>
      </c>
      <c r="F78" s="197">
        <f t="shared" si="9"/>
        <v>189.8</v>
      </c>
      <c r="G78" s="198">
        <f t="shared" si="9"/>
        <v>192.5</v>
      </c>
      <c r="H78" s="199">
        <f t="shared" si="9"/>
        <v>176.1</v>
      </c>
      <c r="I78" s="196">
        <f t="shared" si="9"/>
        <v>174.5</v>
      </c>
      <c r="J78" s="196">
        <f t="shared" si="9"/>
        <v>180.2</v>
      </c>
      <c r="K78" s="196">
        <f t="shared" si="9"/>
        <v>192.7</v>
      </c>
      <c r="L78" s="197">
        <f t="shared" si="9"/>
        <v>180.1</v>
      </c>
      <c r="M78" s="198">
        <f t="shared" si="9"/>
        <v>177.1</v>
      </c>
      <c r="X78" s="238">
        <v>513</v>
      </c>
      <c r="Y78" s="239">
        <v>3.2271</v>
      </c>
      <c r="Z78" s="261"/>
      <c r="AA78" s="262"/>
      <c r="AB78" s="242">
        <f t="shared" si="6"/>
        <v>0.01734</v>
      </c>
      <c r="AC78" s="243"/>
      <c r="AL78" s="250">
        <v>38507</v>
      </c>
      <c r="AM78" s="251">
        <v>0.28585648148148146</v>
      </c>
      <c r="AN78" s="252">
        <v>680</v>
      </c>
      <c r="AO78" s="252">
        <v>900</v>
      </c>
      <c r="AP78" s="252">
        <v>-0.001</v>
      </c>
      <c r="AQ78" s="252">
        <v>0</v>
      </c>
      <c r="AR78" s="252">
        <v>900</v>
      </c>
      <c r="AS78" s="252">
        <v>0.032</v>
      </c>
      <c r="AT78" s="252">
        <v>-0.002</v>
      </c>
    </row>
    <row r="79" spans="1:46" ht="13.5" thickBot="1">
      <c r="A79" s="66" t="s">
        <v>16</v>
      </c>
      <c r="B79" s="200">
        <f aca="true" t="shared" si="10" ref="B79:M79">MIN(B10:B73)</f>
        <v>164.6</v>
      </c>
      <c r="C79" s="201">
        <f t="shared" si="10"/>
        <v>167.2</v>
      </c>
      <c r="D79" s="201">
        <f t="shared" si="10"/>
        <v>172.5</v>
      </c>
      <c r="E79" s="201">
        <f t="shared" si="10"/>
        <v>176.2</v>
      </c>
      <c r="F79" s="202">
        <f t="shared" si="10"/>
        <v>175.1</v>
      </c>
      <c r="G79" s="203">
        <f t="shared" si="10"/>
        <v>174.1</v>
      </c>
      <c r="H79" s="204">
        <f t="shared" si="10"/>
        <v>161.9</v>
      </c>
      <c r="I79" s="201">
        <f t="shared" si="10"/>
        <v>164.3</v>
      </c>
      <c r="J79" s="201">
        <f t="shared" si="10"/>
        <v>168.5</v>
      </c>
      <c r="K79" s="201">
        <f t="shared" si="10"/>
        <v>165.2</v>
      </c>
      <c r="L79" s="202">
        <f t="shared" si="10"/>
        <v>168.8</v>
      </c>
      <c r="M79" s="203">
        <f t="shared" si="10"/>
        <v>162.3</v>
      </c>
      <c r="X79" s="238">
        <v>518</v>
      </c>
      <c r="Y79" s="239">
        <v>3.1404</v>
      </c>
      <c r="Z79" s="261"/>
      <c r="AA79" s="262"/>
      <c r="AB79" s="242">
        <f t="shared" si="6"/>
        <v>0</v>
      </c>
      <c r="AC79" s="243"/>
      <c r="AL79" s="250">
        <v>38507</v>
      </c>
      <c r="AM79" s="251">
        <v>0.29280092592592594</v>
      </c>
      <c r="AN79" s="252">
        <v>690</v>
      </c>
      <c r="AO79" s="252">
        <v>900</v>
      </c>
      <c r="AP79" s="252">
        <v>-0.001</v>
      </c>
      <c r="AQ79" s="252">
        <v>-0.001</v>
      </c>
      <c r="AR79" s="252">
        <v>900</v>
      </c>
      <c r="AS79" s="252">
        <v>0.003</v>
      </c>
      <c r="AT79" s="252">
        <v>0.025</v>
      </c>
    </row>
    <row r="80" spans="1:46" ht="13.5" thickBot="1">
      <c r="A80" s="67" t="s">
        <v>9</v>
      </c>
      <c r="B80" s="303" t="s">
        <v>93</v>
      </c>
      <c r="C80" s="294"/>
      <c r="D80" s="294"/>
      <c r="E80" s="294"/>
      <c r="F80" s="294"/>
      <c r="G80" s="304"/>
      <c r="H80" s="303" t="s">
        <v>94</v>
      </c>
      <c r="I80" s="294"/>
      <c r="J80" s="294"/>
      <c r="K80" s="294"/>
      <c r="L80" s="294"/>
      <c r="M80" s="304"/>
      <c r="X80" s="238">
        <v>523</v>
      </c>
      <c r="Y80" s="239">
        <v>3.1404</v>
      </c>
      <c r="Z80" s="261"/>
      <c r="AA80" s="262"/>
      <c r="AB80" s="242">
        <f t="shared" si="6"/>
        <v>0.012600000000000033</v>
      </c>
      <c r="AC80" s="243"/>
      <c r="AL80" s="250">
        <v>38507</v>
      </c>
      <c r="AM80" s="251">
        <v>0.29974537037037036</v>
      </c>
      <c r="AN80" s="252">
        <v>700</v>
      </c>
      <c r="AO80" s="252">
        <v>900</v>
      </c>
      <c r="AP80" s="252">
        <v>-0.002</v>
      </c>
      <c r="AQ80" s="252">
        <v>-0.002</v>
      </c>
      <c r="AR80" s="252">
        <v>900</v>
      </c>
      <c r="AS80" s="252">
        <v>0.008</v>
      </c>
      <c r="AT80" s="252">
        <v>0.001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>
        <v>528</v>
      </c>
      <c r="Y81" s="239">
        <v>3.0774</v>
      </c>
      <c r="Z81" s="261"/>
      <c r="AA81" s="262"/>
      <c r="AB81" s="242">
        <f t="shared" si="6"/>
        <v>0</v>
      </c>
      <c r="AC81" s="243"/>
      <c r="AL81" s="250">
        <v>38507</v>
      </c>
      <c r="AM81" s="251">
        <v>0.30668981481481483</v>
      </c>
      <c r="AN81" s="252">
        <v>710</v>
      </c>
      <c r="AO81" s="252">
        <v>900</v>
      </c>
      <c r="AP81" s="252">
        <v>0</v>
      </c>
      <c r="AQ81" s="252">
        <v>0</v>
      </c>
      <c r="AR81" s="252">
        <v>900</v>
      </c>
      <c r="AS81" s="252">
        <v>0.003</v>
      </c>
      <c r="AT81" s="252">
        <v>0.005</v>
      </c>
    </row>
    <row r="82" spans="24:46" ht="12.75">
      <c r="X82" s="238">
        <v>533</v>
      </c>
      <c r="Y82" s="239">
        <v>3.0774</v>
      </c>
      <c r="Z82" s="261"/>
      <c r="AA82" s="262"/>
      <c r="AB82" s="242">
        <f t="shared" si="6"/>
        <v>0.013699999999999957</v>
      </c>
      <c r="AC82" s="243"/>
      <c r="AL82" s="250">
        <v>38507</v>
      </c>
      <c r="AM82" s="251">
        <v>0.31363425925925925</v>
      </c>
      <c r="AN82" s="252">
        <v>720</v>
      </c>
      <c r="AO82" s="252">
        <v>900</v>
      </c>
      <c r="AP82" s="252">
        <v>-0.002</v>
      </c>
      <c r="AQ82" s="252">
        <v>0</v>
      </c>
      <c r="AR82" s="252">
        <v>900</v>
      </c>
      <c r="AS82" s="252">
        <v>-0.01</v>
      </c>
      <c r="AT82" s="252">
        <v>0.003</v>
      </c>
    </row>
    <row r="83" spans="24:46" ht="12.75">
      <c r="X83" s="238">
        <v>538</v>
      </c>
      <c r="Y83" s="239">
        <v>3.0089</v>
      </c>
      <c r="Z83" s="261"/>
      <c r="AA83" s="262"/>
      <c r="AB83" s="242">
        <f t="shared" si="6"/>
        <v>0</v>
      </c>
      <c r="AC83" s="243"/>
      <c r="AL83" s="250">
        <v>38507</v>
      </c>
      <c r="AM83" s="251">
        <v>0.3205787037037037</v>
      </c>
      <c r="AN83" s="252">
        <v>730</v>
      </c>
      <c r="AO83" s="252">
        <v>900</v>
      </c>
      <c r="AP83" s="252">
        <v>0</v>
      </c>
      <c r="AQ83" s="252">
        <v>-0.002</v>
      </c>
      <c r="AR83" s="252">
        <v>900</v>
      </c>
      <c r="AS83" s="252">
        <v>-0.017</v>
      </c>
      <c r="AT83" s="252">
        <v>-0.033</v>
      </c>
    </row>
    <row r="84" spans="24:46" ht="12.75">
      <c r="X84" s="238">
        <v>543</v>
      </c>
      <c r="Y84" s="239">
        <v>3.0089</v>
      </c>
      <c r="Z84" s="261"/>
      <c r="AA84" s="262"/>
      <c r="AB84" s="242">
        <f t="shared" si="6"/>
        <v>0.012659999999999982</v>
      </c>
      <c r="AC84" s="243"/>
      <c r="AL84" s="250">
        <v>38507</v>
      </c>
      <c r="AM84" s="251">
        <v>0.32752314814814815</v>
      </c>
      <c r="AN84" s="252">
        <v>740</v>
      </c>
      <c r="AO84" s="252">
        <v>900</v>
      </c>
      <c r="AP84" s="252">
        <v>-0.001</v>
      </c>
      <c r="AQ84" s="252">
        <v>-0.002</v>
      </c>
      <c r="AR84" s="252">
        <v>900</v>
      </c>
      <c r="AS84" s="252">
        <v>-0.012</v>
      </c>
      <c r="AT84" s="252">
        <v>0.029</v>
      </c>
    </row>
    <row r="85" spans="24:46" ht="12.75">
      <c r="X85" s="238">
        <v>548</v>
      </c>
      <c r="Y85" s="239">
        <v>2.9456</v>
      </c>
      <c r="Z85" s="261"/>
      <c r="AA85" s="262"/>
      <c r="AB85" s="242">
        <f t="shared" si="6"/>
        <v>0</v>
      </c>
      <c r="AC85" s="243"/>
      <c r="AL85" s="250">
        <v>38507</v>
      </c>
      <c r="AM85" s="251">
        <v>0.3344675925925926</v>
      </c>
      <c r="AN85" s="252">
        <v>750</v>
      </c>
      <c r="AO85" s="252">
        <v>900</v>
      </c>
      <c r="AP85" s="252">
        <v>0</v>
      </c>
      <c r="AQ85" s="252">
        <v>-0.002</v>
      </c>
      <c r="AR85" s="252">
        <v>900</v>
      </c>
      <c r="AS85" s="252">
        <v>-0.005</v>
      </c>
      <c r="AT85" s="252">
        <v>-0.022</v>
      </c>
    </row>
    <row r="86" spans="24:46" ht="12.75">
      <c r="X86" s="238">
        <v>553</v>
      </c>
      <c r="Y86" s="239">
        <v>2.9456</v>
      </c>
      <c r="Z86" s="261"/>
      <c r="AA86" s="262"/>
      <c r="AB86" s="242">
        <f t="shared" si="6"/>
        <v>0.013340000000000084</v>
      </c>
      <c r="AC86" s="243"/>
      <c r="AL86" s="250">
        <v>38507</v>
      </c>
      <c r="AM86" s="251">
        <v>0.34141203703703704</v>
      </c>
      <c r="AN86" s="252">
        <v>760</v>
      </c>
      <c r="AO86" s="252">
        <v>900</v>
      </c>
      <c r="AP86" s="252">
        <v>0</v>
      </c>
      <c r="AQ86" s="252">
        <v>-0.001</v>
      </c>
      <c r="AR86" s="252">
        <v>900</v>
      </c>
      <c r="AS86" s="252">
        <v>0.009</v>
      </c>
      <c r="AT86" s="252">
        <v>0.029</v>
      </c>
    </row>
    <row r="87" spans="24:46" ht="12.75">
      <c r="X87" s="238">
        <v>558</v>
      </c>
      <c r="Y87" s="239">
        <v>2.8789</v>
      </c>
      <c r="Z87" s="261"/>
      <c r="AA87" s="262"/>
      <c r="AB87" s="242">
        <f t="shared" si="6"/>
        <v>0</v>
      </c>
      <c r="AC87" s="243"/>
      <c r="AL87" s="250">
        <v>38507</v>
      </c>
      <c r="AM87" s="251">
        <v>0.34835648148148146</v>
      </c>
      <c r="AN87" s="252">
        <v>770</v>
      </c>
      <c r="AO87" s="252">
        <v>900</v>
      </c>
      <c r="AP87" s="252">
        <v>-0.001</v>
      </c>
      <c r="AQ87" s="252">
        <v>-0.001</v>
      </c>
      <c r="AR87" s="252">
        <v>900</v>
      </c>
      <c r="AS87" s="252">
        <v>-0.032</v>
      </c>
      <c r="AT87" s="252">
        <v>-0.018</v>
      </c>
    </row>
    <row r="88" spans="24:46" ht="12.75">
      <c r="X88" s="238">
        <v>563</v>
      </c>
      <c r="Y88" s="239">
        <v>2.8789</v>
      </c>
      <c r="Z88" s="261"/>
      <c r="AA88" s="262"/>
      <c r="AB88" s="242">
        <f t="shared" si="6"/>
        <v>0.012699999999999979</v>
      </c>
      <c r="AC88" s="243"/>
      <c r="AL88" s="250">
        <v>38507</v>
      </c>
      <c r="AM88" s="251">
        <v>0.3553125</v>
      </c>
      <c r="AN88" s="252">
        <v>780</v>
      </c>
      <c r="AO88" s="252">
        <v>900</v>
      </c>
      <c r="AP88" s="252">
        <v>-0.001</v>
      </c>
      <c r="AQ88" s="252">
        <v>-0.003</v>
      </c>
      <c r="AR88" s="252">
        <v>900</v>
      </c>
      <c r="AS88" s="252">
        <v>0</v>
      </c>
      <c r="AT88" s="252">
        <v>-0.007</v>
      </c>
    </row>
    <row r="89" spans="24:46" ht="12.75">
      <c r="X89" s="238">
        <v>568</v>
      </c>
      <c r="Y89" s="239">
        <v>2.8154</v>
      </c>
      <c r="Z89" s="261"/>
      <c r="AA89" s="262"/>
      <c r="AB89" s="242">
        <f t="shared" si="6"/>
        <v>0</v>
      </c>
      <c r="AC89" s="243"/>
      <c r="AL89" s="250">
        <v>38507</v>
      </c>
      <c r="AM89" s="251">
        <v>0.3622569444444444</v>
      </c>
      <c r="AN89" s="252">
        <v>790</v>
      </c>
      <c r="AO89" s="252">
        <v>900</v>
      </c>
      <c r="AP89" s="252">
        <v>0</v>
      </c>
      <c r="AQ89" s="252">
        <v>-0.002</v>
      </c>
      <c r="AR89" s="252">
        <v>900</v>
      </c>
      <c r="AS89" s="252">
        <v>-0.004</v>
      </c>
      <c r="AT89" s="252">
        <v>-0.016</v>
      </c>
    </row>
    <row r="90" spans="24:46" ht="12.75">
      <c r="X90" s="238">
        <v>573</v>
      </c>
      <c r="Y90" s="239">
        <v>2.8154</v>
      </c>
      <c r="Z90" s="261"/>
      <c r="AA90" s="262"/>
      <c r="AB90" s="242">
        <f t="shared" si="6"/>
        <v>0.009959999999999969</v>
      </c>
      <c r="AC90" s="243"/>
      <c r="AL90" s="250">
        <v>38507</v>
      </c>
      <c r="AM90" s="251">
        <v>0.3692013888888889</v>
      </c>
      <c r="AN90" s="252">
        <v>800</v>
      </c>
      <c r="AO90" s="252">
        <v>900</v>
      </c>
      <c r="AP90" s="252">
        <v>-0.001</v>
      </c>
      <c r="AQ90" s="252">
        <v>-0.001</v>
      </c>
      <c r="AR90" s="252">
        <v>900</v>
      </c>
      <c r="AS90" s="252">
        <v>-0.017</v>
      </c>
      <c r="AT90" s="252">
        <v>-0.021</v>
      </c>
    </row>
    <row r="91" spans="24:46" ht="12.75">
      <c r="X91" s="238">
        <v>578</v>
      </c>
      <c r="Y91" s="239">
        <v>2.7656</v>
      </c>
      <c r="Z91" s="261"/>
      <c r="AA91" s="262"/>
      <c r="AB91" s="242">
        <f t="shared" si="6"/>
        <v>0</v>
      </c>
      <c r="AC91" s="243"/>
      <c r="AL91" s="250">
        <v>38507</v>
      </c>
      <c r="AM91" s="251">
        <v>0.37614583333333335</v>
      </c>
      <c r="AN91" s="252">
        <v>810</v>
      </c>
      <c r="AO91" s="252">
        <v>900</v>
      </c>
      <c r="AP91" s="252">
        <v>-0.001</v>
      </c>
      <c r="AQ91" s="252">
        <v>-0.002</v>
      </c>
      <c r="AR91" s="252">
        <v>900</v>
      </c>
      <c r="AS91" s="252">
        <v>0.002</v>
      </c>
      <c r="AT91" s="252">
        <v>-0.02</v>
      </c>
    </row>
    <row r="92" spans="24:46" ht="12.75">
      <c r="X92" s="238">
        <v>583</v>
      </c>
      <c r="Y92" s="239">
        <v>2.7656</v>
      </c>
      <c r="Z92" s="261"/>
      <c r="AA92" s="262"/>
      <c r="AB92" s="242">
        <f t="shared" si="6"/>
        <v>0.011800000000000033</v>
      </c>
      <c r="AC92" s="243"/>
      <c r="AL92" s="250">
        <v>38507</v>
      </c>
      <c r="AM92" s="251">
        <v>0.38309027777777777</v>
      </c>
      <c r="AN92" s="252">
        <v>820</v>
      </c>
      <c r="AO92" s="252">
        <v>900</v>
      </c>
      <c r="AP92" s="252">
        <v>0</v>
      </c>
      <c r="AQ92" s="252">
        <v>-0.001</v>
      </c>
      <c r="AR92" s="252">
        <v>900</v>
      </c>
      <c r="AS92" s="252">
        <v>0.02</v>
      </c>
      <c r="AT92" s="252">
        <v>0.008</v>
      </c>
    </row>
    <row r="93" spans="24:46" ht="12.75">
      <c r="X93" s="238">
        <v>588</v>
      </c>
      <c r="Y93" s="239">
        <v>2.7066</v>
      </c>
      <c r="Z93" s="261"/>
      <c r="AA93" s="262"/>
      <c r="AB93" s="242">
        <f t="shared" si="6"/>
        <v>0</v>
      </c>
      <c r="AC93" s="243"/>
      <c r="AL93" s="250">
        <v>38507</v>
      </c>
      <c r="AM93" s="251">
        <v>0.39003472222222224</v>
      </c>
      <c r="AN93" s="252">
        <v>830</v>
      </c>
      <c r="AO93" s="252">
        <v>900</v>
      </c>
      <c r="AP93" s="252">
        <v>0.001</v>
      </c>
      <c r="AQ93" s="252">
        <v>0</v>
      </c>
      <c r="AR93" s="252">
        <v>900</v>
      </c>
      <c r="AS93" s="252">
        <v>0.007</v>
      </c>
      <c r="AT93" s="252">
        <v>0.002</v>
      </c>
    </row>
    <row r="94" spans="24:46" ht="12.75">
      <c r="X94" s="238">
        <v>593</v>
      </c>
      <c r="Y94" s="239">
        <v>2.7066</v>
      </c>
      <c r="Z94" s="261"/>
      <c r="AA94" s="262"/>
      <c r="AB94" s="242"/>
      <c r="AC94" s="243"/>
      <c r="AL94" s="250">
        <v>38507</v>
      </c>
      <c r="AM94" s="251">
        <v>0.39697916666666666</v>
      </c>
      <c r="AN94" s="252">
        <v>840</v>
      </c>
      <c r="AO94" s="252">
        <v>900</v>
      </c>
      <c r="AP94" s="252">
        <v>-0.001</v>
      </c>
      <c r="AQ94" s="252">
        <v>-0.002</v>
      </c>
      <c r="AR94" s="252">
        <v>900</v>
      </c>
      <c r="AS94" s="252">
        <v>-0.021</v>
      </c>
      <c r="AT94" s="252">
        <v>0.016</v>
      </c>
    </row>
    <row r="95" spans="24:46" ht="12.75">
      <c r="X95" s="238"/>
      <c r="Y95" s="239"/>
      <c r="Z95" s="261"/>
      <c r="AA95" s="262"/>
      <c r="AB95" s="242"/>
      <c r="AC95" s="243"/>
      <c r="AL95" s="250">
        <v>38507</v>
      </c>
      <c r="AM95" s="251">
        <v>0.4039236111111111</v>
      </c>
      <c r="AN95" s="252">
        <v>850</v>
      </c>
      <c r="AO95" s="252">
        <v>900</v>
      </c>
      <c r="AP95" s="252">
        <v>-0.002</v>
      </c>
      <c r="AQ95" s="252">
        <v>-0.002</v>
      </c>
      <c r="AR95" s="252">
        <v>900</v>
      </c>
      <c r="AS95" s="252">
        <v>-0.008</v>
      </c>
      <c r="AT95" s="252">
        <v>-0.002</v>
      </c>
    </row>
    <row r="96" spans="24:46" ht="12.75">
      <c r="X96" s="238"/>
      <c r="Y96" s="239"/>
      <c r="Z96" s="261"/>
      <c r="AA96" s="262"/>
      <c r="AB96" s="242"/>
      <c r="AC96" s="243"/>
      <c r="AL96" s="250">
        <v>38507</v>
      </c>
      <c r="AM96" s="251">
        <v>0.41086805555555556</v>
      </c>
      <c r="AN96" s="252">
        <v>860</v>
      </c>
      <c r="AO96" s="252">
        <v>900</v>
      </c>
      <c r="AP96" s="252">
        <v>-0.002</v>
      </c>
      <c r="AQ96" s="252">
        <v>-0.001</v>
      </c>
      <c r="AR96" s="252">
        <v>900</v>
      </c>
      <c r="AS96" s="252">
        <v>-0.028</v>
      </c>
      <c r="AT96" s="252">
        <v>-0.007</v>
      </c>
    </row>
    <row r="97" spans="24:46" ht="12.75">
      <c r="X97" s="238"/>
      <c r="Y97" s="239"/>
      <c r="Z97" s="261"/>
      <c r="AA97" s="262"/>
      <c r="AB97" s="242"/>
      <c r="AC97" s="243"/>
      <c r="AL97" s="250">
        <v>38507</v>
      </c>
      <c r="AM97" s="251">
        <v>0.4178125</v>
      </c>
      <c r="AN97" s="252">
        <v>870</v>
      </c>
      <c r="AO97" s="252">
        <v>900</v>
      </c>
      <c r="AP97" s="252">
        <v>-0.002</v>
      </c>
      <c r="AQ97" s="252">
        <v>-0.001</v>
      </c>
      <c r="AR97" s="252">
        <v>900</v>
      </c>
      <c r="AS97" s="252">
        <v>0.008</v>
      </c>
      <c r="AT97" s="252">
        <v>0.01</v>
      </c>
    </row>
    <row r="98" spans="24:46" ht="12.75">
      <c r="X98" s="238"/>
      <c r="Y98" s="239"/>
      <c r="Z98" s="261"/>
      <c r="AA98" s="262"/>
      <c r="AB98" s="242"/>
      <c r="AC98" s="243"/>
      <c r="AL98" s="250">
        <v>38507</v>
      </c>
      <c r="AM98" s="251">
        <v>0.4247569444444444</v>
      </c>
      <c r="AN98" s="252">
        <v>880</v>
      </c>
      <c r="AO98" s="252">
        <v>900</v>
      </c>
      <c r="AP98" s="252">
        <v>-0.001</v>
      </c>
      <c r="AQ98" s="252">
        <v>0</v>
      </c>
      <c r="AR98" s="252">
        <v>900</v>
      </c>
      <c r="AS98" s="252">
        <v>-0.016</v>
      </c>
      <c r="AT98" s="252">
        <v>0.002</v>
      </c>
    </row>
    <row r="99" spans="24:46" ht="12.75">
      <c r="X99" s="238"/>
      <c r="Y99" s="239"/>
      <c r="Z99" s="261"/>
      <c r="AA99" s="262"/>
      <c r="AB99" s="242"/>
      <c r="AC99" s="243"/>
      <c r="AL99" s="250">
        <v>38507</v>
      </c>
      <c r="AM99" s="251">
        <v>0.4317013888888889</v>
      </c>
      <c r="AN99" s="252">
        <v>890</v>
      </c>
      <c r="AO99" s="252">
        <v>900</v>
      </c>
      <c r="AP99" s="252">
        <v>0</v>
      </c>
      <c r="AQ99" s="252">
        <v>0</v>
      </c>
      <c r="AR99" s="252">
        <v>900</v>
      </c>
      <c r="AS99" s="252">
        <v>0.004</v>
      </c>
      <c r="AT99" s="252">
        <v>0.006</v>
      </c>
    </row>
    <row r="100" spans="24:46" ht="12.75">
      <c r="X100" s="238"/>
      <c r="Y100" s="239"/>
      <c r="Z100" s="261"/>
      <c r="AA100" s="262"/>
      <c r="AB100" s="242"/>
      <c r="AC100" s="243"/>
      <c r="AL100" s="250">
        <v>38507</v>
      </c>
      <c r="AM100" s="251">
        <v>0.43864583333333335</v>
      </c>
      <c r="AN100" s="252">
        <v>900</v>
      </c>
      <c r="AO100" s="252">
        <v>900</v>
      </c>
      <c r="AP100" s="252">
        <v>0</v>
      </c>
      <c r="AQ100" s="252">
        <v>-0.003</v>
      </c>
      <c r="AR100" s="252">
        <v>900</v>
      </c>
      <c r="AS100" s="252">
        <v>-0.025</v>
      </c>
      <c r="AT100" s="252">
        <v>0.021</v>
      </c>
    </row>
    <row r="101" spans="24:46" ht="12.75">
      <c r="X101" s="238"/>
      <c r="Y101" s="239"/>
      <c r="Z101" s="261"/>
      <c r="AA101" s="262"/>
      <c r="AB101" s="242"/>
      <c r="AC101" s="243"/>
      <c r="AL101" s="250">
        <v>38507</v>
      </c>
      <c r="AM101" s="251">
        <v>0.44559027777777777</v>
      </c>
      <c r="AN101" s="252">
        <v>910</v>
      </c>
      <c r="AO101" s="252">
        <v>900</v>
      </c>
      <c r="AP101" s="252">
        <v>-0.001</v>
      </c>
      <c r="AQ101" s="252">
        <v>0</v>
      </c>
      <c r="AR101" s="252">
        <v>900</v>
      </c>
      <c r="AS101" s="252">
        <v>0.029</v>
      </c>
      <c r="AT101" s="252">
        <v>-0.012</v>
      </c>
    </row>
    <row r="102" spans="24:46" ht="12.75">
      <c r="X102" s="238"/>
      <c r="Y102" s="239"/>
      <c r="Z102" s="261"/>
      <c r="AA102" s="262"/>
      <c r="AB102" s="242"/>
      <c r="AC102" s="243"/>
      <c r="AL102" s="250">
        <v>38507</v>
      </c>
      <c r="AM102" s="251">
        <v>0.45253472222222224</v>
      </c>
      <c r="AN102" s="252">
        <v>920</v>
      </c>
      <c r="AO102" s="252">
        <v>900</v>
      </c>
      <c r="AP102" s="252">
        <v>-0.001</v>
      </c>
      <c r="AQ102" s="252">
        <v>-0.001</v>
      </c>
      <c r="AR102" s="252">
        <v>900</v>
      </c>
      <c r="AS102" s="252">
        <v>0.006</v>
      </c>
      <c r="AT102" s="252">
        <v>-0.044</v>
      </c>
    </row>
    <row r="103" spans="24:46" ht="12.75">
      <c r="X103" s="238"/>
      <c r="Y103" s="239"/>
      <c r="Z103" s="261"/>
      <c r="AA103" s="262"/>
      <c r="AB103" s="242"/>
      <c r="AC103" s="243"/>
      <c r="AL103" s="250">
        <v>38507</v>
      </c>
      <c r="AM103" s="251">
        <v>0.45947916666666666</v>
      </c>
      <c r="AN103" s="252">
        <v>930</v>
      </c>
      <c r="AO103" s="252">
        <v>900</v>
      </c>
      <c r="AP103" s="252">
        <v>-0.002</v>
      </c>
      <c r="AQ103" s="252">
        <v>0</v>
      </c>
      <c r="AR103" s="252">
        <v>900</v>
      </c>
      <c r="AS103" s="252">
        <v>-0.01</v>
      </c>
      <c r="AT103" s="252">
        <v>-0.004</v>
      </c>
    </row>
    <row r="104" spans="24:46" ht="12.75">
      <c r="X104" s="238"/>
      <c r="Y104" s="239"/>
      <c r="Z104" s="261"/>
      <c r="AA104" s="262"/>
      <c r="AB104" s="242"/>
      <c r="AC104" s="243"/>
      <c r="AL104" s="250">
        <v>38507</v>
      </c>
      <c r="AM104" s="251">
        <v>0.4664236111111111</v>
      </c>
      <c r="AN104" s="252">
        <v>940</v>
      </c>
      <c r="AO104" s="252">
        <v>900</v>
      </c>
      <c r="AP104" s="252">
        <v>-0.001</v>
      </c>
      <c r="AQ104" s="252">
        <v>-0.001</v>
      </c>
      <c r="AR104" s="252">
        <v>900</v>
      </c>
      <c r="AS104" s="252">
        <v>0.018</v>
      </c>
      <c r="AT104" s="252">
        <v>-0.017</v>
      </c>
    </row>
    <row r="105" spans="24:46" ht="12.75">
      <c r="X105" s="238"/>
      <c r="Y105" s="239"/>
      <c r="Z105" s="261"/>
      <c r="AA105" s="262"/>
      <c r="AB105" s="242"/>
      <c r="AC105" s="243"/>
      <c r="AL105" s="250">
        <v>38507</v>
      </c>
      <c r="AM105" s="251">
        <v>0.47336805555555556</v>
      </c>
      <c r="AN105" s="252">
        <v>950</v>
      </c>
      <c r="AO105" s="252">
        <v>900</v>
      </c>
      <c r="AP105" s="252">
        <v>0</v>
      </c>
      <c r="AQ105" s="252">
        <v>-0.001</v>
      </c>
      <c r="AR105" s="252">
        <v>900</v>
      </c>
      <c r="AS105" s="252">
        <v>0.011</v>
      </c>
      <c r="AT105" s="252">
        <v>-0.008</v>
      </c>
    </row>
    <row r="106" spans="24:46" ht="12.75">
      <c r="X106" s="238"/>
      <c r="Y106" s="239"/>
      <c r="Z106" s="261"/>
      <c r="AA106" s="262"/>
      <c r="AB106" s="242"/>
      <c r="AC106" s="243"/>
      <c r="AL106" s="250">
        <v>38507</v>
      </c>
      <c r="AM106" s="251">
        <v>0.4803125</v>
      </c>
      <c r="AN106" s="252">
        <v>960</v>
      </c>
      <c r="AO106" s="252">
        <v>900</v>
      </c>
      <c r="AP106" s="252">
        <v>-0.001</v>
      </c>
      <c r="AQ106" s="252">
        <v>-0.001</v>
      </c>
      <c r="AR106" s="252">
        <v>900</v>
      </c>
      <c r="AS106" s="252">
        <v>0.018</v>
      </c>
      <c r="AT106" s="252">
        <v>0.014</v>
      </c>
    </row>
    <row r="107" spans="24:46" ht="12.75">
      <c r="X107" s="238"/>
      <c r="Y107" s="239"/>
      <c r="Z107" s="261"/>
      <c r="AA107" s="262"/>
      <c r="AB107" s="242"/>
      <c r="AC107" s="243"/>
      <c r="AL107" s="250">
        <v>38507</v>
      </c>
      <c r="AM107" s="251">
        <v>0.4872569444444444</v>
      </c>
      <c r="AN107" s="252">
        <v>970</v>
      </c>
      <c r="AO107" s="252">
        <v>900</v>
      </c>
      <c r="AP107" s="252">
        <v>-0.001</v>
      </c>
      <c r="AQ107" s="252">
        <v>-0.002</v>
      </c>
      <c r="AR107" s="252">
        <v>900</v>
      </c>
      <c r="AS107" s="252">
        <v>-0.001</v>
      </c>
      <c r="AT107" s="252">
        <v>-0.016</v>
      </c>
    </row>
    <row r="108" spans="24:46" ht="12.75">
      <c r="X108" s="238"/>
      <c r="Y108" s="239"/>
      <c r="Z108" s="261"/>
      <c r="AA108" s="262"/>
      <c r="AB108" s="242"/>
      <c r="AC108" s="243"/>
      <c r="AL108" s="250">
        <v>38507</v>
      </c>
      <c r="AM108" s="251">
        <v>0.4942013888888889</v>
      </c>
      <c r="AN108" s="252">
        <v>980</v>
      </c>
      <c r="AO108" s="252">
        <v>900</v>
      </c>
      <c r="AP108" s="252">
        <v>0</v>
      </c>
      <c r="AQ108" s="252">
        <v>0</v>
      </c>
      <c r="AR108" s="252">
        <v>900</v>
      </c>
      <c r="AS108" s="252">
        <v>0</v>
      </c>
      <c r="AT108" s="252">
        <v>0.002</v>
      </c>
    </row>
    <row r="109" spans="24:46" ht="12.75">
      <c r="X109" s="238"/>
      <c r="Y109" s="239"/>
      <c r="Z109" s="261"/>
      <c r="AA109" s="262"/>
      <c r="AB109" s="242"/>
      <c r="AC109" s="243"/>
      <c r="AL109" s="250">
        <v>38507</v>
      </c>
      <c r="AM109" s="251">
        <v>0.5011458333333333</v>
      </c>
      <c r="AN109" s="252">
        <v>990</v>
      </c>
      <c r="AO109" s="252">
        <v>900</v>
      </c>
      <c r="AP109" s="252">
        <v>0</v>
      </c>
      <c r="AQ109" s="252">
        <v>0.001</v>
      </c>
      <c r="AR109" s="252">
        <v>900</v>
      </c>
      <c r="AS109" s="252">
        <v>-0.004</v>
      </c>
      <c r="AT109" s="252">
        <v>-0.005</v>
      </c>
    </row>
    <row r="110" spans="24:46" ht="12.75">
      <c r="X110" s="238"/>
      <c r="Y110" s="239"/>
      <c r="Z110" s="261"/>
      <c r="AA110" s="262"/>
      <c r="AB110" s="242"/>
      <c r="AC110" s="243"/>
      <c r="AL110" s="250">
        <v>38507</v>
      </c>
      <c r="AM110" s="251">
        <v>0.5081018518518519</v>
      </c>
      <c r="AN110" s="252">
        <v>1000</v>
      </c>
      <c r="AO110" s="252">
        <v>900</v>
      </c>
      <c r="AP110" s="252">
        <v>-0.001</v>
      </c>
      <c r="AQ110" s="252">
        <v>0</v>
      </c>
      <c r="AR110" s="252">
        <v>900</v>
      </c>
      <c r="AS110" s="252">
        <v>0.014</v>
      </c>
      <c r="AT110" s="252">
        <v>0.009</v>
      </c>
    </row>
    <row r="111" spans="24:46" ht="12.75">
      <c r="X111" s="238"/>
      <c r="Y111" s="239"/>
      <c r="Z111" s="261"/>
      <c r="AA111" s="262"/>
      <c r="AB111" s="242"/>
      <c r="AC111" s="243"/>
      <c r="AL111" s="250">
        <v>38507</v>
      </c>
      <c r="AM111" s="251">
        <v>0.5150462962962963</v>
      </c>
      <c r="AN111" s="252">
        <v>1010</v>
      </c>
      <c r="AO111" s="252">
        <v>900</v>
      </c>
      <c r="AP111" s="252">
        <v>-0.001</v>
      </c>
      <c r="AQ111" s="252">
        <v>-0.002</v>
      </c>
      <c r="AR111" s="252">
        <v>900</v>
      </c>
      <c r="AS111" s="252">
        <v>0.011</v>
      </c>
      <c r="AT111" s="252">
        <v>0.003</v>
      </c>
    </row>
    <row r="112" spans="24:46" ht="12.75">
      <c r="X112" s="238"/>
      <c r="Y112" s="239"/>
      <c r="Z112" s="261"/>
      <c r="AA112" s="262"/>
      <c r="AB112" s="242"/>
      <c r="AC112" s="243"/>
      <c r="AL112" s="250">
        <v>38507</v>
      </c>
      <c r="AM112" s="251">
        <v>0.5219907407407408</v>
      </c>
      <c r="AN112" s="252">
        <v>1020</v>
      </c>
      <c r="AO112" s="252">
        <v>900</v>
      </c>
      <c r="AP112" s="252">
        <v>0</v>
      </c>
      <c r="AQ112" s="252">
        <v>0</v>
      </c>
      <c r="AR112" s="252">
        <v>900</v>
      </c>
      <c r="AS112" s="252">
        <v>-0.001</v>
      </c>
      <c r="AT112" s="252">
        <v>-0.019</v>
      </c>
    </row>
    <row r="113" spans="24:46" ht="12.75">
      <c r="X113" s="238"/>
      <c r="Y113" s="239"/>
      <c r="Z113" s="261"/>
      <c r="AA113" s="262"/>
      <c r="AB113" s="242"/>
      <c r="AC113" s="243"/>
      <c r="AL113" s="250">
        <v>38507</v>
      </c>
      <c r="AM113" s="251">
        <v>0.5289351851851852</v>
      </c>
      <c r="AN113" s="252">
        <v>1030</v>
      </c>
      <c r="AO113" s="252">
        <v>900</v>
      </c>
      <c r="AP113" s="252">
        <v>-0.001</v>
      </c>
      <c r="AQ113" s="252">
        <v>-0.002</v>
      </c>
      <c r="AR113" s="252">
        <v>900</v>
      </c>
      <c r="AS113" s="252">
        <v>0.006</v>
      </c>
      <c r="AT113" s="252">
        <v>-0.022</v>
      </c>
    </row>
    <row r="114" spans="24:46" ht="12.75">
      <c r="X114" s="238"/>
      <c r="Y114" s="239"/>
      <c r="Z114" s="261"/>
      <c r="AA114" s="262"/>
      <c r="AB114" s="242"/>
      <c r="AC114" s="243"/>
      <c r="AL114" s="250">
        <v>38507</v>
      </c>
      <c r="AM114" s="251">
        <v>0.5358796296296297</v>
      </c>
      <c r="AN114" s="252">
        <v>1040</v>
      </c>
      <c r="AO114" s="252">
        <v>900</v>
      </c>
      <c r="AP114" s="252">
        <v>-0.001</v>
      </c>
      <c r="AQ114" s="252">
        <v>0</v>
      </c>
      <c r="AR114" s="252">
        <v>900</v>
      </c>
      <c r="AS114" s="252">
        <v>-0.009</v>
      </c>
      <c r="AT114" s="252">
        <v>0.017</v>
      </c>
    </row>
    <row r="115" spans="24:46" ht="12.75">
      <c r="X115" s="238"/>
      <c r="Y115" s="239"/>
      <c r="Z115" s="261"/>
      <c r="AA115" s="262"/>
      <c r="AB115" s="242"/>
      <c r="AC115" s="243"/>
      <c r="AL115" s="250">
        <v>38507</v>
      </c>
      <c r="AM115" s="251">
        <v>0.5428240740740741</v>
      </c>
      <c r="AN115" s="252">
        <v>1050</v>
      </c>
      <c r="AO115" s="252">
        <v>900</v>
      </c>
      <c r="AP115" s="252">
        <v>0</v>
      </c>
      <c r="AQ115" s="252">
        <v>-0.002</v>
      </c>
      <c r="AR115" s="252">
        <v>900</v>
      </c>
      <c r="AS115" s="252">
        <v>-0.007</v>
      </c>
      <c r="AT115" s="252">
        <v>0.007</v>
      </c>
    </row>
    <row r="116" spans="24:46" ht="12.75">
      <c r="X116" s="238"/>
      <c r="Y116" s="239"/>
      <c r="Z116" s="261"/>
      <c r="AA116" s="262"/>
      <c r="AB116" s="242"/>
      <c r="AC116" s="243"/>
      <c r="AL116" s="250">
        <v>38507</v>
      </c>
      <c r="AM116" s="251">
        <v>0.5497685185185185</v>
      </c>
      <c r="AN116" s="252">
        <v>1060</v>
      </c>
      <c r="AO116" s="252">
        <v>900</v>
      </c>
      <c r="AP116" s="252">
        <v>-0.001</v>
      </c>
      <c r="AQ116" s="252">
        <v>-0.001</v>
      </c>
      <c r="AR116" s="252">
        <v>900</v>
      </c>
      <c r="AS116" s="252">
        <v>-0.007</v>
      </c>
      <c r="AT116" s="252">
        <v>0.007</v>
      </c>
    </row>
    <row r="117" spans="24:46" ht="12.75">
      <c r="X117" s="238"/>
      <c r="Y117" s="239"/>
      <c r="Z117" s="261"/>
      <c r="AA117" s="262"/>
      <c r="AB117" s="242"/>
      <c r="AC117" s="243"/>
      <c r="AL117" s="250">
        <v>38507</v>
      </c>
      <c r="AM117" s="251">
        <v>0.5567129629629629</v>
      </c>
      <c r="AN117" s="252">
        <v>1070</v>
      </c>
      <c r="AO117" s="252">
        <v>900</v>
      </c>
      <c r="AP117" s="252">
        <v>-0.001</v>
      </c>
      <c r="AQ117" s="252">
        <v>-0.001</v>
      </c>
      <c r="AR117" s="252">
        <v>900</v>
      </c>
      <c r="AS117" s="252">
        <v>-0.021</v>
      </c>
      <c r="AT117" s="252">
        <v>-0.012</v>
      </c>
    </row>
    <row r="118" spans="24:46" ht="12.75">
      <c r="X118" s="238"/>
      <c r="Y118" s="239"/>
      <c r="Z118" s="261"/>
      <c r="AA118" s="262"/>
      <c r="AB118" s="242"/>
      <c r="AC118" s="243"/>
      <c r="AL118" s="250">
        <v>38507</v>
      </c>
      <c r="AM118" s="251">
        <v>0.5636574074074074</v>
      </c>
      <c r="AN118" s="252">
        <v>1080</v>
      </c>
      <c r="AO118" s="252">
        <v>900</v>
      </c>
      <c r="AP118" s="252">
        <v>-0.003</v>
      </c>
      <c r="AQ118" s="252">
        <v>-0.001</v>
      </c>
      <c r="AR118" s="252">
        <v>900</v>
      </c>
      <c r="AS118" s="252">
        <v>0.021</v>
      </c>
      <c r="AT118" s="252">
        <v>0.012</v>
      </c>
    </row>
    <row r="119" spans="24:46" ht="12.75">
      <c r="X119" s="238"/>
      <c r="Y119" s="239"/>
      <c r="Z119" s="261"/>
      <c r="AA119" s="262"/>
      <c r="AB119" s="242"/>
      <c r="AC119" s="243"/>
      <c r="AL119" s="250">
        <v>38507</v>
      </c>
      <c r="AM119" s="251">
        <v>0.5706018518518519</v>
      </c>
      <c r="AN119" s="252">
        <v>1090</v>
      </c>
      <c r="AO119" s="252">
        <v>900</v>
      </c>
      <c r="AP119" s="252">
        <v>0</v>
      </c>
      <c r="AQ119" s="252">
        <v>0</v>
      </c>
      <c r="AR119" s="252">
        <v>900</v>
      </c>
      <c r="AS119" s="252">
        <v>0.018</v>
      </c>
      <c r="AT119" s="252">
        <v>0.024</v>
      </c>
    </row>
    <row r="120" spans="24:46" ht="12.75">
      <c r="X120" s="238"/>
      <c r="Y120" s="239"/>
      <c r="Z120" s="261"/>
      <c r="AA120" s="262"/>
      <c r="AB120" s="242"/>
      <c r="AC120" s="243"/>
      <c r="AL120" s="250">
        <v>38507</v>
      </c>
      <c r="AM120" s="251">
        <v>0.5775462962962963</v>
      </c>
      <c r="AN120" s="252">
        <v>1100</v>
      </c>
      <c r="AO120" s="252">
        <v>900</v>
      </c>
      <c r="AP120" s="252">
        <v>0.001</v>
      </c>
      <c r="AQ120" s="252">
        <v>-0.001</v>
      </c>
      <c r="AR120" s="252">
        <v>900</v>
      </c>
      <c r="AS120" s="252">
        <v>0.038</v>
      </c>
      <c r="AT120" s="252">
        <v>-0.019</v>
      </c>
    </row>
    <row r="121" spans="24:46" ht="12.75">
      <c r="X121" s="238"/>
      <c r="Y121" s="239"/>
      <c r="Z121" s="261"/>
      <c r="AA121" s="262"/>
      <c r="AB121" s="242"/>
      <c r="AC121" s="243"/>
      <c r="AL121" s="250">
        <v>38507</v>
      </c>
      <c r="AM121" s="251">
        <v>0.5844907407407408</v>
      </c>
      <c r="AN121" s="252">
        <v>1110</v>
      </c>
      <c r="AO121" s="252">
        <v>900</v>
      </c>
      <c r="AP121" s="252">
        <v>-0.001</v>
      </c>
      <c r="AQ121" s="252">
        <v>-0.002</v>
      </c>
      <c r="AR121" s="252">
        <v>900</v>
      </c>
      <c r="AS121" s="252">
        <v>-0.014</v>
      </c>
      <c r="AT121" s="252">
        <v>-0.023</v>
      </c>
    </row>
    <row r="122" spans="24:46" ht="12.75">
      <c r="X122" s="238"/>
      <c r="Y122" s="239"/>
      <c r="Z122" s="261"/>
      <c r="AA122" s="262"/>
      <c r="AB122" s="242"/>
      <c r="AC122" s="243"/>
      <c r="AL122" s="250">
        <v>38507</v>
      </c>
      <c r="AM122" s="251">
        <v>0.5914351851851852</v>
      </c>
      <c r="AN122" s="252">
        <v>1120</v>
      </c>
      <c r="AO122" s="252">
        <v>900</v>
      </c>
      <c r="AP122" s="252">
        <v>-0.001</v>
      </c>
      <c r="AQ122" s="252">
        <v>0</v>
      </c>
      <c r="AR122" s="252">
        <v>900</v>
      </c>
      <c r="AS122" s="252">
        <v>-0.009</v>
      </c>
      <c r="AT122" s="252">
        <v>0.026</v>
      </c>
    </row>
    <row r="123" spans="24:46" ht="12.75">
      <c r="X123" s="238"/>
      <c r="Y123" s="239"/>
      <c r="Z123" s="261"/>
      <c r="AA123" s="262"/>
      <c r="AB123" s="242"/>
      <c r="AC123" s="243"/>
      <c r="AL123" s="250">
        <v>38507</v>
      </c>
      <c r="AM123" s="251">
        <v>0.5983796296296297</v>
      </c>
      <c r="AN123" s="252">
        <v>1130</v>
      </c>
      <c r="AO123" s="252">
        <v>900</v>
      </c>
      <c r="AP123" s="252">
        <v>0</v>
      </c>
      <c r="AQ123" s="252">
        <v>-0.003</v>
      </c>
      <c r="AR123" s="252">
        <v>900</v>
      </c>
      <c r="AS123" s="252">
        <v>-0.004</v>
      </c>
      <c r="AT123" s="252">
        <v>-0.023</v>
      </c>
    </row>
    <row r="124" spans="24:46" ht="12.75">
      <c r="X124" s="238"/>
      <c r="Y124" s="239"/>
      <c r="Z124" s="261"/>
      <c r="AA124" s="262"/>
      <c r="AB124" s="242"/>
      <c r="AC124" s="243"/>
      <c r="AL124" s="250">
        <v>38507</v>
      </c>
      <c r="AM124" s="251">
        <v>0.6053240740740741</v>
      </c>
      <c r="AN124" s="252">
        <v>1140</v>
      </c>
      <c r="AO124" s="252">
        <v>900</v>
      </c>
      <c r="AP124" s="252">
        <v>-0.003</v>
      </c>
      <c r="AQ124" s="252">
        <v>0</v>
      </c>
      <c r="AR124" s="252">
        <v>900</v>
      </c>
      <c r="AS124" s="252">
        <v>-0.024</v>
      </c>
      <c r="AT124" s="252">
        <v>0.007</v>
      </c>
    </row>
    <row r="125" spans="24:46" ht="12.75">
      <c r="X125" s="238"/>
      <c r="Y125" s="239"/>
      <c r="Z125" s="261"/>
      <c r="AA125" s="262"/>
      <c r="AB125" s="242"/>
      <c r="AC125" s="243"/>
      <c r="AL125" s="250">
        <v>38507</v>
      </c>
      <c r="AM125" s="251">
        <v>0.6122685185185185</v>
      </c>
      <c r="AN125" s="252">
        <v>1150</v>
      </c>
      <c r="AO125" s="252">
        <v>900</v>
      </c>
      <c r="AP125" s="252">
        <v>0.001</v>
      </c>
      <c r="AQ125" s="252">
        <v>0</v>
      </c>
      <c r="AR125" s="252">
        <v>900</v>
      </c>
      <c r="AS125" s="252">
        <v>-0.006</v>
      </c>
      <c r="AT125" s="252">
        <v>-0.002</v>
      </c>
    </row>
    <row r="126" spans="24:46" ht="12.75">
      <c r="X126" s="238"/>
      <c r="Y126" s="239"/>
      <c r="Z126" s="261"/>
      <c r="AA126" s="262"/>
      <c r="AB126" s="242"/>
      <c r="AC126" s="243"/>
      <c r="AL126" s="250">
        <v>38507</v>
      </c>
      <c r="AM126" s="251">
        <v>0.6192129629629629</v>
      </c>
      <c r="AN126" s="252">
        <v>1160</v>
      </c>
      <c r="AO126" s="252">
        <v>900</v>
      </c>
      <c r="AP126" s="252">
        <v>-0.001</v>
      </c>
      <c r="AQ126" s="252">
        <v>-0.001</v>
      </c>
      <c r="AR126" s="252">
        <v>900</v>
      </c>
      <c r="AS126" s="252">
        <v>-0.002</v>
      </c>
      <c r="AT126" s="252">
        <v>-0.029</v>
      </c>
    </row>
    <row r="127" spans="24:46" ht="12.75">
      <c r="X127" s="238"/>
      <c r="Y127" s="239"/>
      <c r="Z127" s="261"/>
      <c r="AA127" s="262"/>
      <c r="AB127" s="242"/>
      <c r="AC127" s="243"/>
      <c r="AL127" s="250">
        <v>38507</v>
      </c>
      <c r="AM127" s="251">
        <v>0.6261574074074074</v>
      </c>
      <c r="AN127" s="252">
        <v>1170</v>
      </c>
      <c r="AO127" s="252">
        <v>900</v>
      </c>
      <c r="AP127" s="252">
        <v>-0.001</v>
      </c>
      <c r="AQ127" s="252">
        <v>0</v>
      </c>
      <c r="AR127" s="252">
        <v>900</v>
      </c>
      <c r="AS127" s="252">
        <v>-0.009</v>
      </c>
      <c r="AT127" s="252">
        <v>-0.019</v>
      </c>
    </row>
    <row r="128" spans="24:46" ht="12.75">
      <c r="X128" s="238"/>
      <c r="Y128" s="239"/>
      <c r="Z128" s="261"/>
      <c r="AA128" s="262"/>
      <c r="AB128" s="242"/>
      <c r="AC128" s="243"/>
      <c r="AL128" s="250">
        <v>38507</v>
      </c>
      <c r="AM128" s="251">
        <v>0.6331018518518519</v>
      </c>
      <c r="AN128" s="252">
        <v>1180</v>
      </c>
      <c r="AO128" s="252">
        <v>900</v>
      </c>
      <c r="AP128" s="252">
        <v>-0.002</v>
      </c>
      <c r="AQ128" s="252">
        <v>-0.001</v>
      </c>
      <c r="AR128" s="252">
        <v>900</v>
      </c>
      <c r="AS128" s="252">
        <v>0.021</v>
      </c>
      <c r="AT128" s="252">
        <v>-0.008</v>
      </c>
    </row>
    <row r="129" spans="24:46" ht="12.75">
      <c r="X129" s="238"/>
      <c r="Y129" s="239"/>
      <c r="Z129" s="261"/>
      <c r="AA129" s="262"/>
      <c r="AB129" s="242"/>
      <c r="AC129" s="243"/>
      <c r="AL129" s="250">
        <v>38507</v>
      </c>
      <c r="AM129" s="251">
        <v>0.6400462962962963</v>
      </c>
      <c r="AN129" s="252">
        <v>1190</v>
      </c>
      <c r="AO129" s="252">
        <v>900</v>
      </c>
      <c r="AP129" s="252">
        <v>-0.001</v>
      </c>
      <c r="AQ129" s="252">
        <v>-0.002</v>
      </c>
      <c r="AR129" s="252">
        <v>900</v>
      </c>
      <c r="AS129" s="252">
        <v>0.018</v>
      </c>
      <c r="AT129" s="252">
        <v>-0.014</v>
      </c>
    </row>
    <row r="130" spans="24:46" ht="12.75">
      <c r="X130" s="238"/>
      <c r="Y130" s="239"/>
      <c r="Z130" s="261"/>
      <c r="AA130" s="262"/>
      <c r="AB130" s="242"/>
      <c r="AC130" s="243"/>
      <c r="AL130" s="250">
        <v>38507</v>
      </c>
      <c r="AM130" s="251">
        <v>0.6469907407407408</v>
      </c>
      <c r="AN130" s="252">
        <v>1200</v>
      </c>
      <c r="AO130" s="252">
        <v>900</v>
      </c>
      <c r="AP130" s="252">
        <v>-0.001</v>
      </c>
      <c r="AQ130" s="252">
        <v>0</v>
      </c>
      <c r="AR130" s="252">
        <v>900</v>
      </c>
      <c r="AS130" s="252">
        <v>0.003</v>
      </c>
      <c r="AT130" s="252">
        <v>-0.009</v>
      </c>
    </row>
    <row r="131" spans="24:46" ht="12.75">
      <c r="X131" s="238"/>
      <c r="Y131" s="239"/>
      <c r="Z131" s="261"/>
      <c r="AA131" s="262"/>
      <c r="AB131" s="242"/>
      <c r="AC131" s="243"/>
      <c r="AL131" s="250">
        <v>38507</v>
      </c>
      <c r="AM131" s="251">
        <v>0.6539351851851852</v>
      </c>
      <c r="AN131" s="252">
        <v>1210</v>
      </c>
      <c r="AO131" s="252">
        <v>900</v>
      </c>
      <c r="AP131" s="252">
        <v>0.001</v>
      </c>
      <c r="AQ131" s="252">
        <v>-0.001</v>
      </c>
      <c r="AR131" s="252">
        <v>900</v>
      </c>
      <c r="AS131" s="252">
        <v>-0.015</v>
      </c>
      <c r="AT131" s="252">
        <v>-0.006</v>
      </c>
    </row>
    <row r="132" spans="24:46" ht="12.75">
      <c r="X132" s="238"/>
      <c r="Y132" s="239"/>
      <c r="Z132" s="261"/>
      <c r="AA132" s="262"/>
      <c r="AB132" s="242"/>
      <c r="AC132" s="243"/>
      <c r="AL132" s="250">
        <v>38507</v>
      </c>
      <c r="AM132" s="251">
        <v>0.6608796296296297</v>
      </c>
      <c r="AN132" s="252">
        <v>1220</v>
      </c>
      <c r="AO132" s="252">
        <v>900</v>
      </c>
      <c r="AP132" s="252">
        <v>0.001</v>
      </c>
      <c r="AQ132" s="252">
        <v>0.001</v>
      </c>
      <c r="AR132" s="252">
        <v>900</v>
      </c>
      <c r="AS132" s="252">
        <v>0.017</v>
      </c>
      <c r="AT132" s="252">
        <v>0.008</v>
      </c>
    </row>
    <row r="133" spans="24:46" ht="12.75">
      <c r="X133" s="238"/>
      <c r="Y133" s="239"/>
      <c r="Z133" s="261"/>
      <c r="AA133" s="262"/>
      <c r="AB133" s="242"/>
      <c r="AC133" s="243"/>
      <c r="AL133" s="250">
        <v>38507</v>
      </c>
      <c r="AM133" s="251">
        <v>0.6678240740740741</v>
      </c>
      <c r="AN133" s="252">
        <v>1230</v>
      </c>
      <c r="AO133" s="252">
        <v>900</v>
      </c>
      <c r="AP133" s="252">
        <v>0.001</v>
      </c>
      <c r="AQ133" s="252">
        <v>0</v>
      </c>
      <c r="AR133" s="252">
        <v>900</v>
      </c>
      <c r="AS133" s="252">
        <v>0.029</v>
      </c>
      <c r="AT133" s="252">
        <v>0.058</v>
      </c>
    </row>
    <row r="134" spans="24:46" ht="12.75">
      <c r="X134" s="238"/>
      <c r="Y134" s="239"/>
      <c r="Z134" s="261"/>
      <c r="AA134" s="262"/>
      <c r="AB134" s="242"/>
      <c r="AC134" s="243"/>
      <c r="AL134" s="250">
        <v>38507</v>
      </c>
      <c r="AM134" s="251">
        <v>0.6747685185185185</v>
      </c>
      <c r="AN134" s="252">
        <v>1240</v>
      </c>
      <c r="AO134" s="252">
        <v>900</v>
      </c>
      <c r="AP134" s="252">
        <v>0</v>
      </c>
      <c r="AQ134" s="252">
        <v>-0.001</v>
      </c>
      <c r="AR134" s="252">
        <v>900</v>
      </c>
      <c r="AS134" s="252">
        <v>0.027</v>
      </c>
      <c r="AT134" s="252">
        <v>-0.007</v>
      </c>
    </row>
    <row r="135" spans="24:46" ht="12.75">
      <c r="X135" s="238"/>
      <c r="Y135" s="239"/>
      <c r="Z135" s="261"/>
      <c r="AA135" s="262"/>
      <c r="AB135" s="242"/>
      <c r="AC135" s="243"/>
      <c r="AL135" s="250">
        <v>38507</v>
      </c>
      <c r="AM135" s="251">
        <v>0.6817129629629629</v>
      </c>
      <c r="AN135" s="252">
        <v>1250</v>
      </c>
      <c r="AO135" s="252">
        <v>900</v>
      </c>
      <c r="AP135" s="252">
        <v>-0.002</v>
      </c>
      <c r="AQ135" s="252">
        <v>0</v>
      </c>
      <c r="AR135" s="252">
        <v>900</v>
      </c>
      <c r="AS135" s="252">
        <v>0</v>
      </c>
      <c r="AT135" s="252">
        <v>-0.003</v>
      </c>
    </row>
    <row r="136" spans="24:46" ht="12.75">
      <c r="X136" s="238"/>
      <c r="Y136" s="239"/>
      <c r="Z136" s="261"/>
      <c r="AA136" s="262"/>
      <c r="AB136" s="242"/>
      <c r="AC136" s="243"/>
      <c r="AL136" s="250">
        <v>38507</v>
      </c>
      <c r="AM136" s="251">
        <v>0.6886574074074074</v>
      </c>
      <c r="AN136" s="252">
        <v>1260</v>
      </c>
      <c r="AO136" s="252">
        <v>900</v>
      </c>
      <c r="AP136" s="252">
        <v>-0.003</v>
      </c>
      <c r="AQ136" s="252">
        <v>0</v>
      </c>
      <c r="AR136" s="252">
        <v>900</v>
      </c>
      <c r="AS136" s="252">
        <v>0.006</v>
      </c>
      <c r="AT136" s="252">
        <v>-0.001</v>
      </c>
    </row>
    <row r="137" spans="24:46" ht="12.75">
      <c r="X137" s="238"/>
      <c r="Y137" s="239"/>
      <c r="Z137" s="261"/>
      <c r="AA137" s="262"/>
      <c r="AB137" s="242"/>
      <c r="AC137" s="243"/>
      <c r="AL137" s="250">
        <v>38507</v>
      </c>
      <c r="AM137" s="251">
        <v>0.6956134259259259</v>
      </c>
      <c r="AN137" s="252">
        <v>1270</v>
      </c>
      <c r="AO137" s="252">
        <v>900</v>
      </c>
      <c r="AP137" s="252">
        <v>-0.002</v>
      </c>
      <c r="AQ137" s="252">
        <v>-0.002</v>
      </c>
      <c r="AR137" s="252">
        <v>900</v>
      </c>
      <c r="AS137" s="252">
        <v>0.008</v>
      </c>
      <c r="AT137" s="252">
        <v>-0.008</v>
      </c>
    </row>
    <row r="138" spans="24:46" ht="12.75">
      <c r="X138" s="238"/>
      <c r="Y138" s="239"/>
      <c r="Z138" s="261"/>
      <c r="AA138" s="262"/>
      <c r="AB138" s="242"/>
      <c r="AC138" s="243"/>
      <c r="AL138" s="250">
        <v>38507</v>
      </c>
      <c r="AM138" s="251">
        <v>0.7025578703703704</v>
      </c>
      <c r="AN138" s="252">
        <v>1280</v>
      </c>
      <c r="AO138" s="252">
        <v>900</v>
      </c>
      <c r="AP138" s="252">
        <v>-0.001</v>
      </c>
      <c r="AQ138" s="252">
        <v>0.001</v>
      </c>
      <c r="AR138" s="252">
        <v>900</v>
      </c>
      <c r="AS138" s="252">
        <v>0.018</v>
      </c>
      <c r="AT138" s="252">
        <v>-0.036</v>
      </c>
    </row>
    <row r="139" spans="24:46" ht="12.75">
      <c r="X139" s="238"/>
      <c r="Y139" s="239"/>
      <c r="Z139" s="261"/>
      <c r="AA139" s="262"/>
      <c r="AB139" s="242"/>
      <c r="AC139" s="243"/>
      <c r="AL139" s="250">
        <v>38507</v>
      </c>
      <c r="AM139" s="251">
        <v>0.709386574074074</v>
      </c>
      <c r="AN139" s="252">
        <v>1290</v>
      </c>
      <c r="AO139" s="252">
        <v>900</v>
      </c>
      <c r="AP139" s="252">
        <v>-0.002</v>
      </c>
      <c r="AQ139" s="252">
        <v>-0.002</v>
      </c>
      <c r="AR139" s="252">
        <v>900</v>
      </c>
      <c r="AS139" s="252">
        <v>-0.004</v>
      </c>
      <c r="AT139" s="252">
        <v>0.013</v>
      </c>
    </row>
    <row r="140" spans="24:46" ht="12.75">
      <c r="X140" s="238"/>
      <c r="Y140" s="239"/>
      <c r="Z140" s="261"/>
      <c r="AA140" s="262"/>
      <c r="AB140" s="242"/>
      <c r="AC140" s="243"/>
      <c r="AL140" s="250">
        <v>38507</v>
      </c>
      <c r="AM140" s="251">
        <v>0.7163310185185185</v>
      </c>
      <c r="AN140" s="252">
        <v>1300</v>
      </c>
      <c r="AO140" s="252">
        <v>900</v>
      </c>
      <c r="AP140" s="252">
        <v>-0.001</v>
      </c>
      <c r="AQ140" s="252">
        <v>-0.001</v>
      </c>
      <c r="AR140" s="252">
        <v>900</v>
      </c>
      <c r="AS140" s="252">
        <v>-0.028</v>
      </c>
      <c r="AT140" s="252">
        <v>0.034</v>
      </c>
    </row>
    <row r="141" spans="24:46" ht="12.75">
      <c r="X141" s="238"/>
      <c r="Y141" s="239"/>
      <c r="Z141" s="261"/>
      <c r="AA141" s="262"/>
      <c r="AB141" s="242"/>
      <c r="AC141" s="243"/>
      <c r="AL141" s="250">
        <v>38507</v>
      </c>
      <c r="AM141" s="251">
        <v>0.7232754629629629</v>
      </c>
      <c r="AN141" s="252">
        <v>1310</v>
      </c>
      <c r="AO141" s="252">
        <v>900</v>
      </c>
      <c r="AP141" s="252">
        <v>-0.002</v>
      </c>
      <c r="AQ141" s="252">
        <v>-0.001</v>
      </c>
      <c r="AR141" s="252">
        <v>900</v>
      </c>
      <c r="AS141" s="252">
        <v>0.015</v>
      </c>
      <c r="AT141" s="252">
        <v>-0.003</v>
      </c>
    </row>
    <row r="142" spans="24:46" ht="12.75">
      <c r="X142" s="238"/>
      <c r="Y142" s="239"/>
      <c r="Z142" s="261"/>
      <c r="AA142" s="262"/>
      <c r="AB142" s="242"/>
      <c r="AC142" s="243"/>
      <c r="AL142" s="250">
        <v>38507</v>
      </c>
      <c r="AM142" s="251">
        <v>0.7302199074074074</v>
      </c>
      <c r="AN142" s="252">
        <v>1320</v>
      </c>
      <c r="AO142" s="252">
        <v>900</v>
      </c>
      <c r="AP142" s="252">
        <v>-0.001</v>
      </c>
      <c r="AQ142" s="252">
        <v>-0.003</v>
      </c>
      <c r="AR142" s="252">
        <v>900</v>
      </c>
      <c r="AS142" s="252">
        <v>0.008</v>
      </c>
      <c r="AT142" s="252">
        <v>0.008</v>
      </c>
    </row>
    <row r="143" spans="24:46" ht="12.75">
      <c r="X143" s="238"/>
      <c r="Y143" s="239"/>
      <c r="Z143" s="261"/>
      <c r="AA143" s="262"/>
      <c r="AB143" s="242"/>
      <c r="AC143" s="243"/>
      <c r="AL143" s="250">
        <v>38507</v>
      </c>
      <c r="AM143" s="251">
        <v>0.7371643518518519</v>
      </c>
      <c r="AN143" s="252">
        <v>1330</v>
      </c>
      <c r="AO143" s="252">
        <v>900</v>
      </c>
      <c r="AP143" s="252">
        <v>-0.002</v>
      </c>
      <c r="AQ143" s="252">
        <v>0</v>
      </c>
      <c r="AR143" s="252">
        <v>900</v>
      </c>
      <c r="AS143" s="252">
        <v>0.011</v>
      </c>
      <c r="AT143" s="252">
        <v>-0.001</v>
      </c>
    </row>
    <row r="144" spans="24:46" ht="12.75">
      <c r="X144" s="238"/>
      <c r="Y144" s="239"/>
      <c r="Z144" s="261"/>
      <c r="AA144" s="262"/>
      <c r="AB144" s="242"/>
      <c r="AC144" s="243"/>
      <c r="AL144" s="250">
        <v>38507</v>
      </c>
      <c r="AM144" s="251">
        <v>0.7441087962962962</v>
      </c>
      <c r="AN144" s="252">
        <v>1340</v>
      </c>
      <c r="AO144" s="252">
        <v>900</v>
      </c>
      <c r="AP144" s="252">
        <v>0</v>
      </c>
      <c r="AQ144" s="252">
        <v>-0.001</v>
      </c>
      <c r="AR144" s="252">
        <v>900</v>
      </c>
      <c r="AS144" s="252">
        <v>0.004</v>
      </c>
      <c r="AT144" s="252">
        <v>-0.008</v>
      </c>
    </row>
    <row r="145" spans="24:46" ht="12.75">
      <c r="X145" s="238"/>
      <c r="Y145" s="239"/>
      <c r="Z145" s="261"/>
      <c r="AA145" s="262"/>
      <c r="AB145" s="242"/>
      <c r="AC145" s="243"/>
      <c r="AL145" s="250">
        <v>38507</v>
      </c>
      <c r="AM145" s="251">
        <v>0.7510532407407408</v>
      </c>
      <c r="AN145" s="252">
        <v>1350</v>
      </c>
      <c r="AO145" s="252">
        <v>900</v>
      </c>
      <c r="AP145" s="252">
        <v>-0.002</v>
      </c>
      <c r="AQ145" s="252">
        <v>-0.002</v>
      </c>
      <c r="AR145" s="252">
        <v>900</v>
      </c>
      <c r="AS145" s="252">
        <v>0.009</v>
      </c>
      <c r="AT145" s="252">
        <v>-0.002</v>
      </c>
    </row>
    <row r="146" spans="24:46" ht="12.75">
      <c r="X146" s="238"/>
      <c r="Y146" s="239"/>
      <c r="Z146" s="261"/>
      <c r="AA146" s="262"/>
      <c r="AB146" s="242"/>
      <c r="AC146" s="243"/>
      <c r="AL146" s="250">
        <v>38507</v>
      </c>
      <c r="AM146" s="251">
        <v>0.7579976851851852</v>
      </c>
      <c r="AN146" s="252">
        <v>1360</v>
      </c>
      <c r="AO146" s="252">
        <v>900</v>
      </c>
      <c r="AP146" s="252">
        <v>0</v>
      </c>
      <c r="AQ146" s="252">
        <v>-0.002</v>
      </c>
      <c r="AR146" s="252">
        <v>900</v>
      </c>
      <c r="AS146" s="252">
        <v>0.006</v>
      </c>
      <c r="AT146" s="252">
        <v>-0.004</v>
      </c>
    </row>
    <row r="147" spans="24:46" ht="12.75">
      <c r="X147" s="238"/>
      <c r="Y147" s="239"/>
      <c r="Z147" s="261"/>
      <c r="AA147" s="262"/>
      <c r="AB147" s="242"/>
      <c r="AC147" s="243"/>
      <c r="AL147" s="250">
        <v>38507</v>
      </c>
      <c r="AM147" s="251">
        <v>0.7649421296296296</v>
      </c>
      <c r="AN147" s="252">
        <v>1370</v>
      </c>
      <c r="AO147" s="252">
        <v>900</v>
      </c>
      <c r="AP147" s="252">
        <v>-0.001</v>
      </c>
      <c r="AQ147" s="252">
        <v>-0.001</v>
      </c>
      <c r="AR147" s="252">
        <v>900</v>
      </c>
      <c r="AS147" s="252">
        <v>0.008</v>
      </c>
      <c r="AT147" s="252">
        <v>0.026</v>
      </c>
    </row>
    <row r="148" spans="24:46" ht="12.75">
      <c r="X148" s="238"/>
      <c r="Y148" s="239"/>
      <c r="Z148" s="261"/>
      <c r="AA148" s="262"/>
      <c r="AB148" s="242"/>
      <c r="AC148" s="243"/>
      <c r="AL148" s="250">
        <v>38507</v>
      </c>
      <c r="AM148" s="251">
        <v>0.771886574074074</v>
      </c>
      <c r="AN148" s="252">
        <v>1380</v>
      </c>
      <c r="AO148" s="252">
        <v>900</v>
      </c>
      <c r="AP148" s="252">
        <v>-0.001</v>
      </c>
      <c r="AQ148" s="252">
        <v>0</v>
      </c>
      <c r="AR148" s="252">
        <v>900</v>
      </c>
      <c r="AS148" s="252">
        <v>0.015</v>
      </c>
      <c r="AT148" s="252">
        <v>-0.022</v>
      </c>
    </row>
    <row r="149" spans="24:46" ht="12.75">
      <c r="X149" s="238"/>
      <c r="Y149" s="239"/>
      <c r="Z149" s="261"/>
      <c r="AA149" s="262"/>
      <c r="AB149" s="242"/>
      <c r="AC149" s="243"/>
      <c r="AL149" s="250">
        <v>38507</v>
      </c>
      <c r="AM149" s="251">
        <v>0.7788310185185185</v>
      </c>
      <c r="AN149" s="252">
        <v>1390</v>
      </c>
      <c r="AO149" s="252">
        <v>900</v>
      </c>
      <c r="AP149" s="252">
        <v>0</v>
      </c>
      <c r="AQ149" s="252">
        <v>-0.001</v>
      </c>
      <c r="AR149" s="252">
        <v>900</v>
      </c>
      <c r="AS149" s="252">
        <v>0.009</v>
      </c>
      <c r="AT149" s="252">
        <v>-0.011</v>
      </c>
    </row>
    <row r="150" spans="24:46" ht="12.75">
      <c r="X150" s="238"/>
      <c r="Y150" s="239"/>
      <c r="Z150" s="261"/>
      <c r="AA150" s="262"/>
      <c r="AB150" s="242"/>
      <c r="AC150" s="243"/>
      <c r="AL150" s="250">
        <v>38507</v>
      </c>
      <c r="AM150" s="251">
        <v>0.7857754629629629</v>
      </c>
      <c r="AN150" s="252">
        <v>1400</v>
      </c>
      <c r="AO150" s="252">
        <v>900</v>
      </c>
      <c r="AP150" s="252">
        <v>-0.001</v>
      </c>
      <c r="AQ150" s="252">
        <v>0.001</v>
      </c>
      <c r="AR150" s="252">
        <v>900</v>
      </c>
      <c r="AS150" s="252">
        <v>0.011</v>
      </c>
      <c r="AT150" s="252">
        <v>0.033</v>
      </c>
    </row>
    <row r="151" spans="24:46" ht="12.75">
      <c r="X151" s="238"/>
      <c r="Y151" s="239"/>
      <c r="Z151" s="261"/>
      <c r="AA151" s="262"/>
      <c r="AB151" s="242"/>
      <c r="AC151" s="243"/>
      <c r="AL151" s="250">
        <v>38507</v>
      </c>
      <c r="AM151" s="251">
        <v>0.7927199074074074</v>
      </c>
      <c r="AN151" s="252">
        <v>1410</v>
      </c>
      <c r="AO151" s="252">
        <v>900</v>
      </c>
      <c r="AP151" s="252">
        <v>0</v>
      </c>
      <c r="AQ151" s="252">
        <v>-0.001</v>
      </c>
      <c r="AR151" s="252">
        <v>900</v>
      </c>
      <c r="AS151" s="252">
        <v>-0.018</v>
      </c>
      <c r="AT151" s="252">
        <v>0.01</v>
      </c>
    </row>
    <row r="152" spans="24:46" ht="12.75">
      <c r="X152" s="238"/>
      <c r="Y152" s="239"/>
      <c r="Z152" s="261"/>
      <c r="AA152" s="262"/>
      <c r="AB152" s="242"/>
      <c r="AC152" s="243"/>
      <c r="AL152" s="250">
        <v>38507</v>
      </c>
      <c r="AM152" s="251">
        <v>0.7996643518518519</v>
      </c>
      <c r="AN152" s="252">
        <v>1420</v>
      </c>
      <c r="AO152" s="252">
        <v>900</v>
      </c>
      <c r="AP152" s="252">
        <v>0</v>
      </c>
      <c r="AQ152" s="252">
        <v>-0.001</v>
      </c>
      <c r="AR152" s="252">
        <v>900</v>
      </c>
      <c r="AS152" s="252">
        <v>-0.012</v>
      </c>
      <c r="AT152" s="252">
        <v>0.002</v>
      </c>
    </row>
    <row r="153" spans="24:46" ht="12.75">
      <c r="X153" s="238"/>
      <c r="Y153" s="239"/>
      <c r="Z153" s="261"/>
      <c r="AA153" s="262"/>
      <c r="AB153" s="242"/>
      <c r="AC153" s="243"/>
      <c r="AL153" s="250">
        <v>38507</v>
      </c>
      <c r="AM153" s="251">
        <v>0.8066087962962962</v>
      </c>
      <c r="AN153" s="252">
        <v>1430</v>
      </c>
      <c r="AO153" s="252">
        <v>900</v>
      </c>
      <c r="AP153" s="252">
        <v>0</v>
      </c>
      <c r="AQ153" s="252">
        <v>-0.001</v>
      </c>
      <c r="AR153" s="252">
        <v>900</v>
      </c>
      <c r="AS153" s="252">
        <v>-0.001</v>
      </c>
      <c r="AT153" s="252">
        <v>0</v>
      </c>
    </row>
    <row r="154" spans="24:46" ht="12.75">
      <c r="X154" s="238"/>
      <c r="Y154" s="239"/>
      <c r="Z154" s="261"/>
      <c r="AA154" s="262"/>
      <c r="AB154" s="242"/>
      <c r="AC154" s="243"/>
      <c r="AL154" s="250">
        <v>38507</v>
      </c>
      <c r="AM154" s="251">
        <v>0.8135532407407408</v>
      </c>
      <c r="AN154" s="252">
        <v>1440</v>
      </c>
      <c r="AO154" s="252">
        <v>900</v>
      </c>
      <c r="AP154" s="252">
        <v>0</v>
      </c>
      <c r="AQ154" s="252">
        <v>-0.001</v>
      </c>
      <c r="AR154" s="252">
        <v>900</v>
      </c>
      <c r="AS154" s="252">
        <v>0.041</v>
      </c>
      <c r="AT154" s="252">
        <v>0.024</v>
      </c>
    </row>
    <row r="155" spans="24:46" ht="12.75">
      <c r="X155" s="238"/>
      <c r="Y155" s="239"/>
      <c r="Z155" s="261"/>
      <c r="AA155" s="262"/>
      <c r="AB155" s="242"/>
      <c r="AC155" s="243"/>
      <c r="AL155" s="250">
        <v>38507</v>
      </c>
      <c r="AM155" s="251">
        <v>0.8204976851851852</v>
      </c>
      <c r="AN155" s="252">
        <v>1450</v>
      </c>
      <c r="AO155" s="252">
        <v>900</v>
      </c>
      <c r="AP155" s="252">
        <v>-0.001</v>
      </c>
      <c r="AQ155" s="252">
        <v>0</v>
      </c>
      <c r="AR155" s="252">
        <v>900</v>
      </c>
      <c r="AS155" s="252">
        <v>0.009</v>
      </c>
      <c r="AT155" s="252">
        <v>-0.021</v>
      </c>
    </row>
    <row r="156" spans="24:46" ht="12.75">
      <c r="X156" s="238"/>
      <c r="Y156" s="239"/>
      <c r="Z156" s="261"/>
      <c r="AA156" s="262"/>
      <c r="AB156" s="242"/>
      <c r="AC156" s="243"/>
      <c r="AL156" s="250">
        <v>38507</v>
      </c>
      <c r="AM156" s="251">
        <v>0.8274421296296296</v>
      </c>
      <c r="AN156" s="252">
        <v>1460</v>
      </c>
      <c r="AO156" s="252">
        <v>900</v>
      </c>
      <c r="AP156" s="252">
        <v>-0.002</v>
      </c>
      <c r="AQ156" s="252">
        <v>-0.002</v>
      </c>
      <c r="AR156" s="252">
        <v>900</v>
      </c>
      <c r="AS156" s="252">
        <v>-0.022</v>
      </c>
      <c r="AT156" s="252">
        <v>0.011</v>
      </c>
    </row>
    <row r="157" spans="24:46" ht="12.75">
      <c r="X157" s="238"/>
      <c r="Y157" s="239"/>
      <c r="Z157" s="261"/>
      <c r="AA157" s="262"/>
      <c r="AB157" s="242"/>
      <c r="AC157" s="243"/>
      <c r="AL157" s="250">
        <v>38507</v>
      </c>
      <c r="AM157" s="251">
        <v>0.834386574074074</v>
      </c>
      <c r="AN157" s="252">
        <v>1470</v>
      </c>
      <c r="AO157" s="252">
        <v>900</v>
      </c>
      <c r="AP157" s="252">
        <v>-0.002</v>
      </c>
      <c r="AQ157" s="252">
        <v>0.001</v>
      </c>
      <c r="AR157" s="252">
        <v>900</v>
      </c>
      <c r="AS157" s="252">
        <v>0.001</v>
      </c>
      <c r="AT157" s="252">
        <v>0.008</v>
      </c>
    </row>
    <row r="158" spans="24:46" ht="12.75">
      <c r="X158" s="238"/>
      <c r="Y158" s="239"/>
      <c r="Z158" s="261"/>
      <c r="AA158" s="262"/>
      <c r="AB158" s="242"/>
      <c r="AC158" s="243"/>
      <c r="AL158" s="250">
        <v>38507</v>
      </c>
      <c r="AM158" s="251">
        <v>0.8413425925925927</v>
      </c>
      <c r="AN158" s="252">
        <v>1480</v>
      </c>
      <c r="AO158" s="252">
        <v>900</v>
      </c>
      <c r="AP158" s="252">
        <v>-0.001</v>
      </c>
      <c r="AQ158" s="252">
        <v>-0.002</v>
      </c>
      <c r="AR158" s="252">
        <v>900</v>
      </c>
      <c r="AS158" s="252">
        <v>0.012</v>
      </c>
      <c r="AT158" s="252">
        <v>0.029</v>
      </c>
    </row>
    <row r="159" spans="24:46" ht="12.75">
      <c r="X159" s="238"/>
      <c r="Y159" s="239"/>
      <c r="Z159" s="261"/>
      <c r="AA159" s="262"/>
      <c r="AB159" s="242"/>
      <c r="AC159" s="243"/>
      <c r="AL159" s="250">
        <v>38507</v>
      </c>
      <c r="AM159" s="251">
        <v>0.848287037037037</v>
      </c>
      <c r="AN159" s="252">
        <v>1490</v>
      </c>
      <c r="AO159" s="252">
        <v>900</v>
      </c>
      <c r="AP159" s="252">
        <v>-0.001</v>
      </c>
      <c r="AQ159" s="252">
        <v>0</v>
      </c>
      <c r="AR159" s="252">
        <v>900</v>
      </c>
      <c r="AS159" s="252">
        <v>-0.008</v>
      </c>
      <c r="AT159" s="252">
        <v>-0.013</v>
      </c>
    </row>
    <row r="160" spans="24:46" ht="12.75">
      <c r="X160" s="238"/>
      <c r="Y160" s="239"/>
      <c r="Z160" s="261"/>
      <c r="AA160" s="262"/>
      <c r="AB160" s="242"/>
      <c r="AC160" s="243"/>
      <c r="AL160" s="250">
        <v>38507</v>
      </c>
      <c r="AM160" s="251">
        <v>0.8552314814814815</v>
      </c>
      <c r="AN160" s="252">
        <v>1500</v>
      </c>
      <c r="AO160" s="252">
        <v>900</v>
      </c>
      <c r="AP160" s="252">
        <v>0.001</v>
      </c>
      <c r="AQ160" s="252">
        <v>0</v>
      </c>
      <c r="AR160" s="252">
        <v>900</v>
      </c>
      <c r="AS160" s="252">
        <v>-0.002</v>
      </c>
      <c r="AT160" s="252">
        <v>-0.011</v>
      </c>
    </row>
    <row r="161" spans="24:46" ht="12.75">
      <c r="X161" s="238"/>
      <c r="Y161" s="239"/>
      <c r="Z161" s="261"/>
      <c r="AA161" s="262"/>
      <c r="AB161" s="242"/>
      <c r="AC161" s="243"/>
      <c r="AL161" s="250">
        <v>38507</v>
      </c>
      <c r="AM161" s="251">
        <v>0.862175925925926</v>
      </c>
      <c r="AN161" s="252">
        <v>1510</v>
      </c>
      <c r="AO161" s="252">
        <v>900</v>
      </c>
      <c r="AP161" s="252">
        <v>-0.002</v>
      </c>
      <c r="AQ161" s="252">
        <v>0.001</v>
      </c>
      <c r="AR161" s="252">
        <v>900</v>
      </c>
      <c r="AS161" s="252">
        <v>0.015</v>
      </c>
      <c r="AT161" s="252">
        <v>-0.018</v>
      </c>
    </row>
    <row r="162" spans="24:46" ht="12.75">
      <c r="X162" s="238"/>
      <c r="Y162" s="239"/>
      <c r="Z162" s="261"/>
      <c r="AA162" s="262"/>
      <c r="AB162" s="242"/>
      <c r="AC162" s="243"/>
      <c r="AL162" s="250">
        <v>38507</v>
      </c>
      <c r="AM162" s="251">
        <v>0.8691203703703704</v>
      </c>
      <c r="AN162" s="252">
        <v>1520</v>
      </c>
      <c r="AO162" s="252">
        <v>900</v>
      </c>
      <c r="AP162" s="252">
        <v>-0.002</v>
      </c>
      <c r="AQ162" s="252">
        <v>0</v>
      </c>
      <c r="AR162" s="252">
        <v>900</v>
      </c>
      <c r="AS162" s="252">
        <v>-0.011</v>
      </c>
      <c r="AT162" s="252">
        <v>-0.008</v>
      </c>
    </row>
    <row r="163" spans="24:46" ht="12.75">
      <c r="X163" s="238"/>
      <c r="Y163" s="239"/>
      <c r="Z163" s="261"/>
      <c r="AA163" s="262"/>
      <c r="AB163" s="242"/>
      <c r="AC163" s="243"/>
      <c r="AL163" s="250">
        <v>38507</v>
      </c>
      <c r="AM163" s="251">
        <v>0.8760648148148148</v>
      </c>
      <c r="AN163" s="252">
        <v>1530</v>
      </c>
      <c r="AO163" s="252">
        <v>900</v>
      </c>
      <c r="AP163" s="252">
        <v>0</v>
      </c>
      <c r="AQ163" s="252">
        <v>-0.001</v>
      </c>
      <c r="AR163" s="252">
        <v>900</v>
      </c>
      <c r="AS163" s="252">
        <v>0.017</v>
      </c>
      <c r="AT163" s="252">
        <v>0.033</v>
      </c>
    </row>
    <row r="164" spans="24:46" ht="12.75">
      <c r="X164" s="238"/>
      <c r="Y164" s="239"/>
      <c r="Z164" s="261"/>
      <c r="AA164" s="262"/>
      <c r="AB164" s="242"/>
      <c r="AC164" s="243"/>
      <c r="AL164" s="250">
        <v>38507</v>
      </c>
      <c r="AM164" s="251">
        <v>0.8830092592592593</v>
      </c>
      <c r="AN164" s="252">
        <v>1540</v>
      </c>
      <c r="AO164" s="252">
        <v>900</v>
      </c>
      <c r="AP164" s="252">
        <v>0</v>
      </c>
      <c r="AQ164" s="252">
        <v>0.001</v>
      </c>
      <c r="AR164" s="252">
        <v>900</v>
      </c>
      <c r="AS164" s="252">
        <v>-0.06</v>
      </c>
      <c r="AT164" s="252">
        <v>-0.027</v>
      </c>
    </row>
    <row r="165" spans="24:46" ht="12.75">
      <c r="X165" s="238"/>
      <c r="Y165" s="239"/>
      <c r="Z165" s="261"/>
      <c r="AA165" s="262"/>
      <c r="AB165" s="242"/>
      <c r="AC165" s="243"/>
      <c r="AL165" s="250">
        <v>38507</v>
      </c>
      <c r="AM165" s="251">
        <v>0.8899537037037036</v>
      </c>
      <c r="AN165" s="252">
        <v>1550</v>
      </c>
      <c r="AO165" s="252">
        <v>900</v>
      </c>
      <c r="AP165" s="252">
        <v>-0.002</v>
      </c>
      <c r="AQ165" s="252">
        <v>-0.001</v>
      </c>
      <c r="AR165" s="252">
        <v>900</v>
      </c>
      <c r="AS165" s="252">
        <v>0.02</v>
      </c>
      <c r="AT165" s="252">
        <v>0.024</v>
      </c>
    </row>
    <row r="166" spans="24:46" ht="12.75">
      <c r="X166" s="238"/>
      <c r="Y166" s="239"/>
      <c r="Z166" s="261"/>
      <c r="AA166" s="262"/>
      <c r="AB166" s="242"/>
      <c r="AC166" s="243"/>
      <c r="AL166" s="250">
        <v>38507</v>
      </c>
      <c r="AM166" s="251">
        <v>0.8968981481481482</v>
      </c>
      <c r="AN166" s="252">
        <v>1560</v>
      </c>
      <c r="AO166" s="252">
        <v>900</v>
      </c>
      <c r="AP166" s="252">
        <v>-0.002</v>
      </c>
      <c r="AQ166" s="252">
        <v>0</v>
      </c>
      <c r="AR166" s="252">
        <v>900</v>
      </c>
      <c r="AS166" s="252">
        <v>-0.008</v>
      </c>
      <c r="AT166" s="252">
        <v>0.029</v>
      </c>
    </row>
    <row r="167" spans="24:46" ht="12.75">
      <c r="X167" s="238"/>
      <c r="Y167" s="239"/>
      <c r="Z167" s="261"/>
      <c r="AA167" s="262"/>
      <c r="AB167" s="242"/>
      <c r="AC167" s="243"/>
      <c r="AL167" s="250">
        <v>38507</v>
      </c>
      <c r="AM167" s="251">
        <v>0.9038425925925927</v>
      </c>
      <c r="AN167" s="252">
        <v>1570</v>
      </c>
      <c r="AO167" s="252">
        <v>900</v>
      </c>
      <c r="AP167" s="252">
        <v>-0.001</v>
      </c>
      <c r="AQ167" s="252">
        <v>0.002</v>
      </c>
      <c r="AR167" s="252">
        <v>900</v>
      </c>
      <c r="AS167" s="252">
        <v>-0.001</v>
      </c>
      <c r="AT167" s="252">
        <v>-0.03</v>
      </c>
    </row>
    <row r="168" spans="24:46" ht="12.75">
      <c r="X168" s="238"/>
      <c r="Y168" s="239"/>
      <c r="Z168" s="261"/>
      <c r="AA168" s="262"/>
      <c r="AB168" s="242"/>
      <c r="AC168" s="243"/>
      <c r="AL168" s="250">
        <v>38507</v>
      </c>
      <c r="AM168" s="251">
        <v>0.910787037037037</v>
      </c>
      <c r="AN168" s="252">
        <v>1580</v>
      </c>
      <c r="AO168" s="252">
        <v>900</v>
      </c>
      <c r="AP168" s="252">
        <v>0</v>
      </c>
      <c r="AQ168" s="252">
        <v>-0.002</v>
      </c>
      <c r="AR168" s="252">
        <v>900</v>
      </c>
      <c r="AS168" s="252">
        <v>0.005</v>
      </c>
      <c r="AT168" s="252">
        <v>0.032</v>
      </c>
    </row>
    <row r="169" spans="24:46" ht="12.75">
      <c r="X169" s="238"/>
      <c r="Y169" s="239"/>
      <c r="Z169" s="261"/>
      <c r="AA169" s="262"/>
      <c r="AB169" s="242"/>
      <c r="AC169" s="243"/>
      <c r="AL169" s="250">
        <v>38507</v>
      </c>
      <c r="AM169" s="251">
        <v>0.9177314814814815</v>
      </c>
      <c r="AN169" s="252">
        <v>1590</v>
      </c>
      <c r="AO169" s="252">
        <v>900</v>
      </c>
      <c r="AP169" s="252">
        <v>-0.002</v>
      </c>
      <c r="AQ169" s="252">
        <v>0</v>
      </c>
      <c r="AR169" s="252">
        <v>900</v>
      </c>
      <c r="AS169" s="252">
        <v>-0.003</v>
      </c>
      <c r="AT169" s="252">
        <v>0.003</v>
      </c>
    </row>
    <row r="170" spans="24:46" ht="12.75">
      <c r="X170" s="238"/>
      <c r="Y170" s="239"/>
      <c r="Z170" s="261"/>
      <c r="AA170" s="262"/>
      <c r="AB170" s="242"/>
      <c r="AC170" s="243"/>
      <c r="AL170" s="250">
        <v>38507</v>
      </c>
      <c r="AM170" s="251">
        <v>0.924675925925926</v>
      </c>
      <c r="AN170" s="252">
        <v>1600</v>
      </c>
      <c r="AO170" s="252">
        <v>900</v>
      </c>
      <c r="AP170" s="252">
        <v>0.001</v>
      </c>
      <c r="AQ170" s="252">
        <v>-0.001</v>
      </c>
      <c r="AR170" s="252">
        <v>900</v>
      </c>
      <c r="AS170" s="252">
        <v>-0.007</v>
      </c>
      <c r="AT170" s="252">
        <v>-0.006</v>
      </c>
    </row>
    <row r="171" spans="24:46" ht="12.75">
      <c r="X171" s="238"/>
      <c r="Y171" s="239"/>
      <c r="Z171" s="261"/>
      <c r="AA171" s="262"/>
      <c r="AB171" s="242"/>
      <c r="AC171" s="243"/>
      <c r="AL171" s="250">
        <v>38507</v>
      </c>
      <c r="AM171" s="251">
        <v>0.9316203703703704</v>
      </c>
      <c r="AN171" s="252">
        <v>1610</v>
      </c>
      <c r="AO171" s="252">
        <v>900</v>
      </c>
      <c r="AP171" s="252">
        <v>0.001</v>
      </c>
      <c r="AQ171" s="252">
        <v>-0.001</v>
      </c>
      <c r="AR171" s="252">
        <v>900</v>
      </c>
      <c r="AS171" s="252">
        <v>0.009</v>
      </c>
      <c r="AT171" s="252">
        <v>-0.026</v>
      </c>
    </row>
    <row r="172" spans="24:46" ht="12.75">
      <c r="X172" s="238"/>
      <c r="Y172" s="239"/>
      <c r="Z172" s="261"/>
      <c r="AA172" s="262"/>
      <c r="AB172" s="242"/>
      <c r="AC172" s="243"/>
      <c r="AL172" s="250">
        <v>38507</v>
      </c>
      <c r="AM172" s="251">
        <v>0.9385648148148148</v>
      </c>
      <c r="AN172" s="252">
        <v>1620</v>
      </c>
      <c r="AO172" s="252">
        <v>900</v>
      </c>
      <c r="AP172" s="252">
        <v>-0.001</v>
      </c>
      <c r="AQ172" s="252">
        <v>0</v>
      </c>
      <c r="AR172" s="252">
        <v>900</v>
      </c>
      <c r="AS172" s="252">
        <v>-0.018</v>
      </c>
      <c r="AT172" s="252">
        <v>-0.001</v>
      </c>
    </row>
    <row r="173" spans="24:46" ht="12.75">
      <c r="X173" s="238"/>
      <c r="Y173" s="239"/>
      <c r="Z173" s="261"/>
      <c r="AA173" s="262"/>
      <c r="AB173" s="242"/>
      <c r="AC173" s="243"/>
      <c r="AL173" s="250">
        <v>38507</v>
      </c>
      <c r="AM173" s="251">
        <v>0.9455092592592593</v>
      </c>
      <c r="AN173" s="252">
        <v>1630</v>
      </c>
      <c r="AO173" s="252">
        <v>900</v>
      </c>
      <c r="AP173" s="252">
        <v>-0.002</v>
      </c>
      <c r="AQ173" s="252">
        <v>-0.002</v>
      </c>
      <c r="AR173" s="252">
        <v>900</v>
      </c>
      <c r="AS173" s="252">
        <v>-0.011</v>
      </c>
      <c r="AT173" s="252">
        <v>0.032</v>
      </c>
    </row>
    <row r="174" spans="24:46" ht="12.75">
      <c r="X174" s="238"/>
      <c r="Y174" s="239"/>
      <c r="Z174" s="261"/>
      <c r="AA174" s="262"/>
      <c r="AB174" s="242"/>
      <c r="AC174" s="243"/>
      <c r="AL174" s="250">
        <v>38507</v>
      </c>
      <c r="AM174" s="251">
        <v>0.9524537037037036</v>
      </c>
      <c r="AN174" s="252">
        <v>1640</v>
      </c>
      <c r="AO174" s="252">
        <v>900</v>
      </c>
      <c r="AP174" s="252">
        <v>-0.002</v>
      </c>
      <c r="AQ174" s="252">
        <v>-0.003</v>
      </c>
      <c r="AR174" s="252">
        <v>900</v>
      </c>
      <c r="AS174" s="252">
        <v>0.024</v>
      </c>
      <c r="AT174" s="252">
        <v>0.012</v>
      </c>
    </row>
    <row r="175" spans="24:46" ht="12.75">
      <c r="X175" s="238"/>
      <c r="Y175" s="239"/>
      <c r="Z175" s="261"/>
      <c r="AA175" s="262"/>
      <c r="AB175" s="242"/>
      <c r="AC175" s="243"/>
      <c r="AL175" s="250">
        <v>38507</v>
      </c>
      <c r="AM175" s="251">
        <v>0.9593981481481482</v>
      </c>
      <c r="AN175" s="252">
        <v>1650</v>
      </c>
      <c r="AO175" s="252">
        <v>900</v>
      </c>
      <c r="AP175" s="252">
        <v>-0.002</v>
      </c>
      <c r="AQ175" s="252">
        <v>0.001</v>
      </c>
      <c r="AR175" s="252">
        <v>900</v>
      </c>
      <c r="AS175" s="252">
        <v>0.017</v>
      </c>
      <c r="AT175" s="252">
        <v>-0.022</v>
      </c>
    </row>
    <row r="176" spans="24:46" ht="12.75">
      <c r="X176" s="238"/>
      <c r="Y176" s="239"/>
      <c r="Z176" s="261"/>
      <c r="AA176" s="262"/>
      <c r="AB176" s="242"/>
      <c r="AC176" s="243"/>
      <c r="AL176" s="250">
        <v>38507</v>
      </c>
      <c r="AM176" s="251">
        <v>0.9663425925925927</v>
      </c>
      <c r="AN176" s="252">
        <v>1660</v>
      </c>
      <c r="AO176" s="252">
        <v>900</v>
      </c>
      <c r="AP176" s="252">
        <v>0</v>
      </c>
      <c r="AQ176" s="252">
        <v>-0.001</v>
      </c>
      <c r="AR176" s="252">
        <v>900</v>
      </c>
      <c r="AS176" s="252">
        <v>-0.027</v>
      </c>
      <c r="AT176" s="252">
        <v>-0.011</v>
      </c>
    </row>
    <row r="177" spans="24:46" ht="12.75">
      <c r="X177" s="238"/>
      <c r="Y177" s="239"/>
      <c r="Z177" s="261"/>
      <c r="AA177" s="262"/>
      <c r="AB177" s="242"/>
      <c r="AC177" s="243"/>
      <c r="AL177" s="250">
        <v>38507</v>
      </c>
      <c r="AM177" s="251">
        <v>0.973287037037037</v>
      </c>
      <c r="AN177" s="252">
        <v>1670</v>
      </c>
      <c r="AO177" s="252">
        <v>900</v>
      </c>
      <c r="AP177" s="252">
        <v>0.001</v>
      </c>
      <c r="AQ177" s="252">
        <v>-0.002</v>
      </c>
      <c r="AR177" s="252">
        <v>900</v>
      </c>
      <c r="AS177" s="252">
        <v>0.007</v>
      </c>
      <c r="AT177" s="252">
        <v>0.002</v>
      </c>
    </row>
    <row r="178" spans="24:46" ht="12.75">
      <c r="X178" s="238"/>
      <c r="Y178" s="239"/>
      <c r="Z178" s="261"/>
      <c r="AA178" s="262"/>
      <c r="AB178" s="242"/>
      <c r="AC178" s="243"/>
      <c r="AL178" s="250">
        <v>38507</v>
      </c>
      <c r="AM178" s="251">
        <v>0.9802314814814815</v>
      </c>
      <c r="AN178" s="252">
        <v>1680</v>
      </c>
      <c r="AO178" s="252">
        <v>900</v>
      </c>
      <c r="AP178" s="252">
        <v>0</v>
      </c>
      <c r="AQ178" s="252">
        <v>-0.001</v>
      </c>
      <c r="AR178" s="252">
        <v>900</v>
      </c>
      <c r="AS178" s="252">
        <v>-0.019</v>
      </c>
      <c r="AT178" s="252">
        <v>0.013</v>
      </c>
    </row>
    <row r="179" spans="24:46" ht="12.75">
      <c r="X179" s="238"/>
      <c r="Y179" s="239"/>
      <c r="Z179" s="261"/>
      <c r="AA179" s="262"/>
      <c r="AB179" s="242"/>
      <c r="AC179" s="243"/>
      <c r="AL179" s="250">
        <v>38507</v>
      </c>
      <c r="AM179" s="251">
        <v>0.987175925925926</v>
      </c>
      <c r="AN179" s="252">
        <v>1690</v>
      </c>
      <c r="AO179" s="252">
        <v>900</v>
      </c>
      <c r="AP179" s="252">
        <v>-0.002</v>
      </c>
      <c r="AQ179" s="252">
        <v>0</v>
      </c>
      <c r="AR179" s="252">
        <v>900</v>
      </c>
      <c r="AS179" s="252">
        <v>-0.006</v>
      </c>
      <c r="AT179" s="252">
        <v>-0.031</v>
      </c>
    </row>
    <row r="180" spans="24:46" ht="12.75">
      <c r="X180" s="238"/>
      <c r="Y180" s="239"/>
      <c r="Z180" s="261"/>
      <c r="AA180" s="262"/>
      <c r="AB180" s="242"/>
      <c r="AC180" s="243"/>
      <c r="AL180" s="250">
        <v>38507</v>
      </c>
      <c r="AM180" s="251">
        <v>0.9941203703703704</v>
      </c>
      <c r="AN180" s="252">
        <v>1700</v>
      </c>
      <c r="AO180" s="252">
        <v>900</v>
      </c>
      <c r="AP180" s="252">
        <v>-0.002</v>
      </c>
      <c r="AQ180" s="252">
        <v>-0.001</v>
      </c>
      <c r="AR180" s="252">
        <v>900</v>
      </c>
      <c r="AS180" s="252">
        <v>0.001</v>
      </c>
      <c r="AT180" s="252">
        <v>0.01</v>
      </c>
    </row>
    <row r="181" spans="24:46" ht="12.75">
      <c r="X181" s="238"/>
      <c r="Y181" s="239"/>
      <c r="Z181" s="261"/>
      <c r="AA181" s="262"/>
      <c r="AB181" s="242"/>
      <c r="AC181" s="243"/>
      <c r="AL181" s="250">
        <v>38508</v>
      </c>
      <c r="AM181" s="251">
        <v>0.0010648148148148147</v>
      </c>
      <c r="AN181" s="252">
        <v>1710</v>
      </c>
      <c r="AO181" s="252">
        <v>900</v>
      </c>
      <c r="AP181" s="252">
        <v>0</v>
      </c>
      <c r="AQ181" s="252">
        <v>-0.001</v>
      </c>
      <c r="AR181" s="252">
        <v>900</v>
      </c>
      <c r="AS181" s="252">
        <v>0.018</v>
      </c>
      <c r="AT181" s="252">
        <v>-0.014</v>
      </c>
    </row>
    <row r="182" spans="24:46" ht="12.75">
      <c r="X182" s="238"/>
      <c r="Y182" s="239"/>
      <c r="Z182" s="261"/>
      <c r="AA182" s="262"/>
      <c r="AB182" s="242"/>
      <c r="AC182" s="243"/>
      <c r="AL182" s="250">
        <v>38508</v>
      </c>
      <c r="AM182" s="251">
        <v>0.008020833333333333</v>
      </c>
      <c r="AN182" s="252">
        <v>1720</v>
      </c>
      <c r="AO182" s="252">
        <v>900</v>
      </c>
      <c r="AP182" s="252">
        <v>-0.001</v>
      </c>
      <c r="AQ182" s="252">
        <v>-0.001</v>
      </c>
      <c r="AR182" s="252">
        <v>900</v>
      </c>
      <c r="AS182" s="252">
        <v>-0.014</v>
      </c>
      <c r="AT182" s="252">
        <v>-0.004</v>
      </c>
    </row>
    <row r="183" spans="24:46" ht="12.75">
      <c r="X183" s="238"/>
      <c r="Y183" s="239"/>
      <c r="Z183" s="261"/>
      <c r="AA183" s="262"/>
      <c r="AB183" s="242"/>
      <c r="AC183" s="243"/>
      <c r="AL183" s="250">
        <v>38508</v>
      </c>
      <c r="AM183" s="251">
        <v>0.014965277777777779</v>
      </c>
      <c r="AN183" s="252">
        <v>1730</v>
      </c>
      <c r="AO183" s="252">
        <v>900</v>
      </c>
      <c r="AP183" s="252">
        <v>-0.001</v>
      </c>
      <c r="AQ183" s="252">
        <v>-0.002</v>
      </c>
      <c r="AR183" s="252">
        <v>900</v>
      </c>
      <c r="AS183" s="252">
        <v>0.008</v>
      </c>
      <c r="AT183" s="252">
        <v>0.038</v>
      </c>
    </row>
    <row r="184" spans="24:46" ht="12.75">
      <c r="X184" s="238"/>
      <c r="Y184" s="239"/>
      <c r="Z184" s="261"/>
      <c r="AA184" s="262"/>
      <c r="AB184" s="242"/>
      <c r="AC184" s="243"/>
      <c r="AL184" s="250">
        <v>38508</v>
      </c>
      <c r="AM184" s="251">
        <v>0.021909722222222223</v>
      </c>
      <c r="AN184" s="252">
        <v>1740</v>
      </c>
      <c r="AO184" s="252">
        <v>900</v>
      </c>
      <c r="AP184" s="252">
        <v>0.001</v>
      </c>
      <c r="AQ184" s="252">
        <v>-0.001</v>
      </c>
      <c r="AR184" s="252">
        <v>900</v>
      </c>
      <c r="AS184" s="252">
        <v>0.016</v>
      </c>
      <c r="AT184" s="252">
        <v>-0.014</v>
      </c>
    </row>
    <row r="185" spans="24:46" ht="12.75">
      <c r="X185" s="238"/>
      <c r="Y185" s="239"/>
      <c r="Z185" s="261"/>
      <c r="AA185" s="262"/>
      <c r="AB185" s="242"/>
      <c r="AC185" s="243"/>
      <c r="AL185" s="250">
        <v>38508</v>
      </c>
      <c r="AM185" s="251">
        <v>0.028854166666666667</v>
      </c>
      <c r="AN185" s="252">
        <v>1750</v>
      </c>
      <c r="AO185" s="252">
        <v>900</v>
      </c>
      <c r="AP185" s="252">
        <v>-0.001</v>
      </c>
      <c r="AQ185" s="252">
        <v>-0.001</v>
      </c>
      <c r="AR185" s="252">
        <v>900</v>
      </c>
      <c r="AS185" s="252">
        <v>0.023</v>
      </c>
      <c r="AT185" s="252">
        <v>-0.013</v>
      </c>
    </row>
    <row r="186" spans="24:46" ht="12.75">
      <c r="X186" s="238"/>
      <c r="Y186" s="239"/>
      <c r="Z186" s="261"/>
      <c r="AA186" s="262"/>
      <c r="AB186" s="242"/>
      <c r="AC186" s="243"/>
      <c r="AL186" s="250">
        <v>38508</v>
      </c>
      <c r="AM186" s="251">
        <v>0.03579861111111111</v>
      </c>
      <c r="AN186" s="252">
        <v>1760</v>
      </c>
      <c r="AO186" s="252">
        <v>900</v>
      </c>
      <c r="AP186" s="252">
        <v>0</v>
      </c>
      <c r="AQ186" s="252">
        <v>-0.003</v>
      </c>
      <c r="AR186" s="252">
        <v>900</v>
      </c>
      <c r="AS186" s="252">
        <v>-0.004</v>
      </c>
      <c r="AT186" s="252">
        <v>-0.007</v>
      </c>
    </row>
    <row r="187" spans="24:46" ht="12.75">
      <c r="X187" s="238"/>
      <c r="Y187" s="239"/>
      <c r="Z187" s="261"/>
      <c r="AA187" s="262"/>
      <c r="AB187" s="242"/>
      <c r="AC187" s="243"/>
      <c r="AL187" s="250">
        <v>38508</v>
      </c>
      <c r="AM187" s="251">
        <v>0.042743055555555555</v>
      </c>
      <c r="AN187" s="252">
        <v>1770</v>
      </c>
      <c r="AO187" s="252">
        <v>900</v>
      </c>
      <c r="AP187" s="252">
        <v>-0.003</v>
      </c>
      <c r="AQ187" s="252">
        <v>0</v>
      </c>
      <c r="AR187" s="252">
        <v>900</v>
      </c>
      <c r="AS187" s="252">
        <v>0.015</v>
      </c>
      <c r="AT187" s="252">
        <v>-0.022</v>
      </c>
    </row>
    <row r="188" spans="24:46" ht="12.75">
      <c r="X188" s="238"/>
      <c r="Y188" s="239"/>
      <c r="Z188" s="261"/>
      <c r="AA188" s="262"/>
      <c r="AB188" s="242"/>
      <c r="AC188" s="243"/>
      <c r="AL188" s="250">
        <v>38508</v>
      </c>
      <c r="AM188" s="251">
        <v>0.0496875</v>
      </c>
      <c r="AN188" s="252">
        <v>1780</v>
      </c>
      <c r="AO188" s="252">
        <v>900</v>
      </c>
      <c r="AP188" s="252">
        <v>-0.001</v>
      </c>
      <c r="AQ188" s="252">
        <v>-0.002</v>
      </c>
      <c r="AR188" s="252">
        <v>900</v>
      </c>
      <c r="AS188" s="252">
        <v>-0.019</v>
      </c>
      <c r="AT188" s="252">
        <v>0</v>
      </c>
    </row>
    <row r="189" spans="24:46" ht="12.75">
      <c r="X189" s="238"/>
      <c r="Y189" s="239"/>
      <c r="Z189" s="261"/>
      <c r="AA189" s="262"/>
      <c r="AB189" s="242"/>
      <c r="AC189" s="243"/>
      <c r="AL189" s="250">
        <v>38508</v>
      </c>
      <c r="AM189" s="251">
        <v>0.05663194444444444</v>
      </c>
      <c r="AN189" s="252">
        <v>1790</v>
      </c>
      <c r="AO189" s="252">
        <v>900</v>
      </c>
      <c r="AP189" s="252">
        <v>-0.001</v>
      </c>
      <c r="AQ189" s="252">
        <v>-0.001</v>
      </c>
      <c r="AR189" s="252">
        <v>900</v>
      </c>
      <c r="AS189" s="252">
        <v>-0.008</v>
      </c>
      <c r="AT189" s="252">
        <v>0.002</v>
      </c>
    </row>
    <row r="190" spans="24:46" ht="12.75">
      <c r="X190" s="238"/>
      <c r="Y190" s="239"/>
      <c r="Z190" s="261"/>
      <c r="AA190" s="262"/>
      <c r="AB190" s="242"/>
      <c r="AC190" s="243"/>
      <c r="AL190" s="250">
        <v>38508</v>
      </c>
      <c r="AM190" s="251">
        <v>0.06357638888888889</v>
      </c>
      <c r="AN190" s="252">
        <v>1800</v>
      </c>
      <c r="AO190" s="252">
        <v>900</v>
      </c>
      <c r="AP190" s="252">
        <v>0</v>
      </c>
      <c r="AQ190" s="252">
        <v>-0.002</v>
      </c>
      <c r="AR190" s="252">
        <v>900</v>
      </c>
      <c r="AS190" s="252">
        <v>-0.012</v>
      </c>
      <c r="AT190" s="252">
        <v>0.032</v>
      </c>
    </row>
    <row r="191" spans="24:46" ht="12.75">
      <c r="X191" s="238"/>
      <c r="Y191" s="239"/>
      <c r="Z191" s="261"/>
      <c r="AA191" s="262"/>
      <c r="AB191" s="242"/>
      <c r="AC191" s="243"/>
      <c r="AL191" s="250">
        <v>38508</v>
      </c>
      <c r="AM191" s="251">
        <v>0.07052083333333332</v>
      </c>
      <c r="AN191" s="252">
        <v>1810</v>
      </c>
      <c r="AO191" s="252">
        <v>900</v>
      </c>
      <c r="AP191" s="252">
        <v>-0.001</v>
      </c>
      <c r="AQ191" s="252">
        <v>-0.001</v>
      </c>
      <c r="AR191" s="252">
        <v>900</v>
      </c>
      <c r="AS191" s="252">
        <v>-0.017</v>
      </c>
      <c r="AT191" s="252">
        <v>0.014</v>
      </c>
    </row>
    <row r="192" spans="24:46" ht="12.75">
      <c r="X192" s="238"/>
      <c r="Y192" s="239"/>
      <c r="Z192" s="261"/>
      <c r="AA192" s="262"/>
      <c r="AB192" s="242"/>
      <c r="AC192" s="243"/>
      <c r="AL192" s="250">
        <v>38508</v>
      </c>
      <c r="AM192" s="251">
        <v>0.07746527777777777</v>
      </c>
      <c r="AN192" s="252">
        <v>1820</v>
      </c>
      <c r="AO192" s="252">
        <v>900</v>
      </c>
      <c r="AP192" s="252">
        <v>0</v>
      </c>
      <c r="AQ192" s="252">
        <v>-0.002</v>
      </c>
      <c r="AR192" s="252">
        <v>900</v>
      </c>
      <c r="AS192" s="252">
        <v>0.015</v>
      </c>
      <c r="AT192" s="252">
        <v>-0.023</v>
      </c>
    </row>
    <row r="193" spans="24:46" ht="12.75">
      <c r="X193" s="238"/>
      <c r="Y193" s="239"/>
      <c r="Z193" s="261"/>
      <c r="AA193" s="262"/>
      <c r="AB193" s="242"/>
      <c r="AC193" s="243"/>
      <c r="AL193" s="250">
        <v>38508</v>
      </c>
      <c r="AM193" s="251">
        <v>0.08440972222222222</v>
      </c>
      <c r="AN193" s="252">
        <v>1830</v>
      </c>
      <c r="AO193" s="252">
        <v>900</v>
      </c>
      <c r="AP193" s="252">
        <v>-0.002</v>
      </c>
      <c r="AQ193" s="252">
        <v>-0.001</v>
      </c>
      <c r="AR193" s="252">
        <v>900</v>
      </c>
      <c r="AS193" s="252">
        <v>-0.005</v>
      </c>
      <c r="AT193" s="252">
        <v>0.011</v>
      </c>
    </row>
    <row r="194" spans="24:46" ht="12.75">
      <c r="X194" s="238"/>
      <c r="Y194" s="239"/>
      <c r="Z194" s="261"/>
      <c r="AA194" s="262"/>
      <c r="AB194" s="242"/>
      <c r="AC194" s="243"/>
      <c r="AL194" s="250">
        <v>38508</v>
      </c>
      <c r="AM194" s="251">
        <v>0.09135416666666667</v>
      </c>
      <c r="AN194" s="252">
        <v>1840</v>
      </c>
      <c r="AO194" s="252">
        <v>900</v>
      </c>
      <c r="AP194" s="252">
        <v>0</v>
      </c>
      <c r="AQ194" s="252">
        <v>-0.001</v>
      </c>
      <c r="AR194" s="252">
        <v>900</v>
      </c>
      <c r="AS194" s="252">
        <v>-0.022</v>
      </c>
      <c r="AT194" s="252">
        <v>-0.007</v>
      </c>
    </row>
    <row r="195" spans="24:46" ht="12.75">
      <c r="X195" s="238"/>
      <c r="Y195" s="239"/>
      <c r="Z195" s="261"/>
      <c r="AA195" s="262"/>
      <c r="AB195" s="242"/>
      <c r="AC195" s="243"/>
      <c r="AL195" s="250">
        <v>38508</v>
      </c>
      <c r="AM195" s="251">
        <v>0.09829861111111111</v>
      </c>
      <c r="AN195" s="252">
        <v>1850</v>
      </c>
      <c r="AO195" s="252">
        <v>900</v>
      </c>
      <c r="AP195" s="252">
        <v>0</v>
      </c>
      <c r="AQ195" s="252">
        <v>-0.001</v>
      </c>
      <c r="AR195" s="252">
        <v>900</v>
      </c>
      <c r="AS195" s="252">
        <v>0.01</v>
      </c>
      <c r="AT195" s="252">
        <v>0.022</v>
      </c>
    </row>
    <row r="196" spans="24:46" ht="12.75">
      <c r="X196" s="238"/>
      <c r="Y196" s="239"/>
      <c r="Z196" s="261"/>
      <c r="AA196" s="262"/>
      <c r="AB196" s="242"/>
      <c r="AC196" s="243"/>
      <c r="AL196" s="250">
        <v>38508</v>
      </c>
      <c r="AM196" s="251">
        <v>0.10524305555555556</v>
      </c>
      <c r="AN196" s="252">
        <v>1860</v>
      </c>
      <c r="AO196" s="252">
        <v>900</v>
      </c>
      <c r="AP196" s="252">
        <v>-0.001</v>
      </c>
      <c r="AQ196" s="252">
        <v>0.001</v>
      </c>
      <c r="AR196" s="252">
        <v>900</v>
      </c>
      <c r="AS196" s="252">
        <v>0.016</v>
      </c>
      <c r="AT196" s="252">
        <v>0.038</v>
      </c>
    </row>
    <row r="197" spans="24:46" ht="12.75">
      <c r="X197" s="238"/>
      <c r="Y197" s="239"/>
      <c r="Z197" s="261"/>
      <c r="AA197" s="262"/>
      <c r="AB197" s="242"/>
      <c r="AC197" s="243"/>
      <c r="AL197" s="250">
        <v>38508</v>
      </c>
      <c r="AM197" s="251">
        <v>0.1121875</v>
      </c>
      <c r="AN197" s="252">
        <v>1870</v>
      </c>
      <c r="AO197" s="252">
        <v>900</v>
      </c>
      <c r="AP197" s="252">
        <v>-0.003</v>
      </c>
      <c r="AQ197" s="252">
        <v>-0.001</v>
      </c>
      <c r="AR197" s="252">
        <v>900</v>
      </c>
      <c r="AS197" s="252">
        <v>0.002</v>
      </c>
      <c r="AT197" s="252">
        <v>-0.023</v>
      </c>
    </row>
    <row r="198" spans="24:46" ht="13.5" thickBot="1">
      <c r="X198" s="263"/>
      <c r="Y198" s="264"/>
      <c r="Z198" s="265"/>
      <c r="AA198" s="266"/>
      <c r="AB198" s="267"/>
      <c r="AC198" s="268"/>
      <c r="AL198" s="250">
        <v>38508</v>
      </c>
      <c r="AM198" s="251">
        <v>0.11913194444444446</v>
      </c>
      <c r="AN198" s="252">
        <v>1880</v>
      </c>
      <c r="AO198" s="252">
        <v>900</v>
      </c>
      <c r="AP198" s="252">
        <v>-0.002</v>
      </c>
      <c r="AQ198" s="252">
        <v>0.001</v>
      </c>
      <c r="AR198" s="252">
        <v>900</v>
      </c>
      <c r="AS198" s="252">
        <v>-0.011</v>
      </c>
      <c r="AT198" s="252">
        <v>0.028</v>
      </c>
    </row>
    <row r="199" spans="38:46" ht="13.5" thickTop="1">
      <c r="AL199" s="250">
        <v>38508</v>
      </c>
      <c r="AM199" s="251">
        <v>0.1260763888888889</v>
      </c>
      <c r="AN199" s="252">
        <v>1890</v>
      </c>
      <c r="AO199" s="252">
        <v>900</v>
      </c>
      <c r="AP199" s="252">
        <v>-0.001</v>
      </c>
      <c r="AQ199" s="252">
        <v>-0.001</v>
      </c>
      <c r="AR199" s="252">
        <v>900</v>
      </c>
      <c r="AS199" s="252">
        <v>-0.004</v>
      </c>
      <c r="AT199" s="252">
        <v>-0.004</v>
      </c>
    </row>
    <row r="200" spans="38:46" ht="12.75">
      <c r="AL200" s="250">
        <v>38508</v>
      </c>
      <c r="AM200" s="251">
        <v>0.13302083333333334</v>
      </c>
      <c r="AN200" s="252">
        <v>1900</v>
      </c>
      <c r="AO200" s="252">
        <v>900</v>
      </c>
      <c r="AP200" s="252">
        <v>0</v>
      </c>
      <c r="AQ200" s="252">
        <v>-0.002</v>
      </c>
      <c r="AR200" s="252">
        <v>900</v>
      </c>
      <c r="AS200" s="252">
        <v>-0.005</v>
      </c>
      <c r="AT200" s="252">
        <v>-0.004</v>
      </c>
    </row>
    <row r="201" spans="38:46" ht="12.75">
      <c r="AL201" s="250">
        <v>38508</v>
      </c>
      <c r="AM201" s="251">
        <v>0.13996527777777779</v>
      </c>
      <c r="AN201" s="252">
        <v>1910</v>
      </c>
      <c r="AO201" s="252">
        <v>900</v>
      </c>
      <c r="AP201" s="252">
        <v>-0.002</v>
      </c>
      <c r="AQ201" s="252">
        <v>-0.002</v>
      </c>
      <c r="AR201" s="252">
        <v>900</v>
      </c>
      <c r="AS201" s="252">
        <v>0.025</v>
      </c>
      <c r="AT201" s="252">
        <v>0.019</v>
      </c>
    </row>
    <row r="202" spans="38:46" ht="12.75">
      <c r="AL202" s="250">
        <v>38508</v>
      </c>
      <c r="AM202" s="251">
        <v>0.1469212962962963</v>
      </c>
      <c r="AN202" s="252">
        <v>1920</v>
      </c>
      <c r="AO202" s="252">
        <v>900</v>
      </c>
      <c r="AP202" s="252">
        <v>0</v>
      </c>
      <c r="AQ202" s="252">
        <v>-0.002</v>
      </c>
      <c r="AR202" s="252">
        <v>900</v>
      </c>
      <c r="AS202" s="252">
        <v>-0.014</v>
      </c>
      <c r="AT202" s="252">
        <v>-0.008</v>
      </c>
    </row>
    <row r="203" spans="38:46" ht="12.75">
      <c r="AL203" s="250">
        <v>38508</v>
      </c>
      <c r="AM203" s="251">
        <v>0.15386574074074075</v>
      </c>
      <c r="AN203" s="252">
        <v>1930</v>
      </c>
      <c r="AO203" s="252">
        <v>900</v>
      </c>
      <c r="AP203" s="252">
        <v>-0.003</v>
      </c>
      <c r="AQ203" s="252">
        <v>0</v>
      </c>
      <c r="AR203" s="252">
        <v>900</v>
      </c>
      <c r="AS203" s="252">
        <v>0.026</v>
      </c>
      <c r="AT203" s="252">
        <v>-0.014</v>
      </c>
    </row>
    <row r="204" spans="38:46" ht="12.75">
      <c r="AL204" s="250">
        <v>38508</v>
      </c>
      <c r="AM204" s="251">
        <v>0.1608101851851852</v>
      </c>
      <c r="AN204" s="252">
        <v>1940</v>
      </c>
      <c r="AO204" s="252">
        <v>900</v>
      </c>
      <c r="AP204" s="252">
        <v>-0.001</v>
      </c>
      <c r="AQ204" s="252">
        <v>-0.001</v>
      </c>
      <c r="AR204" s="252">
        <v>900</v>
      </c>
      <c r="AS204" s="252">
        <v>0.005</v>
      </c>
      <c r="AT204" s="252">
        <v>0</v>
      </c>
    </row>
    <row r="205" spans="38:46" ht="12.75">
      <c r="AL205" s="250">
        <v>38508</v>
      </c>
      <c r="AM205" s="251">
        <v>0.16775462962962961</v>
      </c>
      <c r="AN205" s="252">
        <v>1950</v>
      </c>
      <c r="AO205" s="252">
        <v>900</v>
      </c>
      <c r="AP205" s="252">
        <v>-0.001</v>
      </c>
      <c r="AQ205" s="252">
        <v>0</v>
      </c>
      <c r="AR205" s="252">
        <v>900</v>
      </c>
      <c r="AS205" s="252">
        <v>0.003</v>
      </c>
      <c r="AT205" s="252">
        <v>-0.014</v>
      </c>
    </row>
    <row r="206" spans="38:46" ht="12.75">
      <c r="AL206" s="250">
        <v>38508</v>
      </c>
      <c r="AM206" s="251">
        <v>0.17469907407407406</v>
      </c>
      <c r="AN206" s="252">
        <v>1960</v>
      </c>
      <c r="AO206" s="252">
        <v>900</v>
      </c>
      <c r="AP206" s="252">
        <v>0</v>
      </c>
      <c r="AQ206" s="252">
        <v>-0.003</v>
      </c>
      <c r="AR206" s="252">
        <v>900</v>
      </c>
      <c r="AS206" s="252">
        <v>0.006</v>
      </c>
      <c r="AT206" s="252">
        <v>0.018</v>
      </c>
    </row>
    <row r="207" spans="38:46" ht="12.75">
      <c r="AL207" s="250">
        <v>38508</v>
      </c>
      <c r="AM207" s="251">
        <v>0.18164351851851854</v>
      </c>
      <c r="AN207" s="252">
        <v>1970</v>
      </c>
      <c r="AO207" s="252">
        <v>900</v>
      </c>
      <c r="AP207" s="252">
        <v>-0.001</v>
      </c>
      <c r="AQ207" s="252">
        <v>-0.001</v>
      </c>
      <c r="AR207" s="252">
        <v>900</v>
      </c>
      <c r="AS207" s="252">
        <v>-0.001</v>
      </c>
      <c r="AT207" s="252">
        <v>0.009</v>
      </c>
    </row>
    <row r="208" spans="38:46" ht="12.75">
      <c r="AL208" s="250">
        <v>38508</v>
      </c>
      <c r="AM208" s="251">
        <v>0.18858796296296296</v>
      </c>
      <c r="AN208" s="252">
        <v>1980</v>
      </c>
      <c r="AO208" s="252">
        <v>900</v>
      </c>
      <c r="AP208" s="252">
        <v>0</v>
      </c>
      <c r="AQ208" s="252">
        <v>-0.001</v>
      </c>
      <c r="AR208" s="252">
        <v>900</v>
      </c>
      <c r="AS208" s="252">
        <v>-0.003</v>
      </c>
      <c r="AT208" s="252">
        <v>0.012</v>
      </c>
    </row>
    <row r="209" spans="38:46" ht="12.75">
      <c r="AL209" s="250">
        <v>38508</v>
      </c>
      <c r="AM209" s="251">
        <v>0.1955324074074074</v>
      </c>
      <c r="AN209" s="252">
        <v>1990</v>
      </c>
      <c r="AO209" s="252">
        <v>900</v>
      </c>
      <c r="AP209" s="252">
        <v>-0.001</v>
      </c>
      <c r="AQ209" s="252">
        <v>-0.003</v>
      </c>
      <c r="AR209" s="252">
        <v>900</v>
      </c>
      <c r="AS209" s="252">
        <v>0.003</v>
      </c>
      <c r="AT209" s="252">
        <v>0</v>
      </c>
    </row>
    <row r="210" spans="38:46" ht="12.75">
      <c r="AL210" s="250">
        <v>38508</v>
      </c>
      <c r="AM210" s="251">
        <v>0.20247685185185185</v>
      </c>
      <c r="AN210" s="252">
        <v>2000</v>
      </c>
      <c r="AO210" s="252">
        <v>900</v>
      </c>
      <c r="AP210" s="252">
        <v>0</v>
      </c>
      <c r="AQ210" s="252">
        <v>-0.001</v>
      </c>
      <c r="AR210" s="252">
        <v>900</v>
      </c>
      <c r="AS210" s="252">
        <v>-0.01</v>
      </c>
      <c r="AT210" s="252">
        <v>0.011</v>
      </c>
    </row>
    <row r="211" spans="38:46" ht="12.75">
      <c r="AL211" s="250">
        <v>38508</v>
      </c>
      <c r="AM211" s="251">
        <v>0.20942129629629627</v>
      </c>
      <c r="AN211" s="252">
        <v>2010</v>
      </c>
      <c r="AO211" s="252">
        <v>900</v>
      </c>
      <c r="AP211" s="252">
        <v>0</v>
      </c>
      <c r="AQ211" s="252">
        <v>-0.002</v>
      </c>
      <c r="AR211" s="252">
        <v>900</v>
      </c>
      <c r="AS211" s="252">
        <v>0.003</v>
      </c>
      <c r="AT211" s="252">
        <v>-0.003</v>
      </c>
    </row>
    <row r="212" spans="38:46" ht="12.75">
      <c r="AL212" s="250">
        <v>38508</v>
      </c>
      <c r="AM212" s="251">
        <v>0.21636574074074075</v>
      </c>
      <c r="AN212" s="252">
        <v>2020</v>
      </c>
      <c r="AO212" s="252">
        <v>900</v>
      </c>
      <c r="AP212" s="252">
        <v>-0.002</v>
      </c>
      <c r="AQ212" s="252">
        <v>-0.001</v>
      </c>
      <c r="AR212" s="252">
        <v>900</v>
      </c>
      <c r="AS212" s="252">
        <v>-0.002</v>
      </c>
      <c r="AT212" s="252">
        <v>0.001</v>
      </c>
    </row>
    <row r="213" spans="38:46" ht="12.75">
      <c r="AL213" s="250">
        <v>38508</v>
      </c>
      <c r="AM213" s="251">
        <v>0.2233101851851852</v>
      </c>
      <c r="AN213" s="252">
        <v>2030</v>
      </c>
      <c r="AO213" s="252">
        <v>900</v>
      </c>
      <c r="AP213" s="252">
        <v>0</v>
      </c>
      <c r="AQ213" s="252">
        <v>-0.001</v>
      </c>
      <c r="AR213" s="252">
        <v>900</v>
      </c>
      <c r="AS213" s="252">
        <v>-0.007</v>
      </c>
      <c r="AT213" s="252">
        <v>0.012</v>
      </c>
    </row>
    <row r="214" spans="38:46" ht="12.75">
      <c r="AL214" s="250">
        <v>38508</v>
      </c>
      <c r="AM214" s="251">
        <v>0.23025462962962961</v>
      </c>
      <c r="AN214" s="252">
        <v>2040</v>
      </c>
      <c r="AO214" s="252">
        <v>900</v>
      </c>
      <c r="AP214" s="252">
        <v>-0.001</v>
      </c>
      <c r="AQ214" s="252">
        <v>0</v>
      </c>
      <c r="AR214" s="252">
        <v>900</v>
      </c>
      <c r="AS214" s="252">
        <v>-0.01</v>
      </c>
      <c r="AT214" s="252">
        <v>0.022</v>
      </c>
    </row>
    <row r="215" spans="38:46" ht="12.75">
      <c r="AL215" s="250">
        <v>38508</v>
      </c>
      <c r="AM215" s="251">
        <v>0.23719907407407406</v>
      </c>
      <c r="AN215" s="252">
        <v>2050</v>
      </c>
      <c r="AO215" s="252">
        <v>900</v>
      </c>
      <c r="AP215" s="252">
        <v>-0.001</v>
      </c>
      <c r="AQ215" s="252">
        <v>-0.001</v>
      </c>
      <c r="AR215" s="252">
        <v>900</v>
      </c>
      <c r="AS215" s="252">
        <v>-0.031</v>
      </c>
      <c r="AT215" s="252">
        <v>0.003</v>
      </c>
    </row>
    <row r="216" spans="38:46" ht="12.75">
      <c r="AL216" s="250">
        <v>38508</v>
      </c>
      <c r="AM216" s="251">
        <v>0.24414351851851854</v>
      </c>
      <c r="AN216" s="252">
        <v>2060</v>
      </c>
      <c r="AO216" s="252">
        <v>900</v>
      </c>
      <c r="AP216" s="252">
        <v>0</v>
      </c>
      <c r="AQ216" s="252">
        <v>-0.001</v>
      </c>
      <c r="AR216" s="252">
        <v>900</v>
      </c>
      <c r="AS216" s="252">
        <v>0.004</v>
      </c>
      <c r="AT216" s="252">
        <v>-0.013</v>
      </c>
    </row>
    <row r="217" spans="38:46" ht="12.75">
      <c r="AL217" s="250">
        <v>38508</v>
      </c>
      <c r="AM217" s="251">
        <v>0.25108796296296293</v>
      </c>
      <c r="AN217" s="252">
        <v>2070</v>
      </c>
      <c r="AO217" s="252">
        <v>900</v>
      </c>
      <c r="AP217" s="252">
        <v>-0.001</v>
      </c>
      <c r="AQ217" s="252">
        <v>-0.002</v>
      </c>
      <c r="AR217" s="252">
        <v>900</v>
      </c>
      <c r="AS217" s="252">
        <v>0.007</v>
      </c>
      <c r="AT217" s="252">
        <v>0.018</v>
      </c>
    </row>
    <row r="218" spans="38:46" ht="12.75">
      <c r="AL218" s="250">
        <v>38508</v>
      </c>
      <c r="AM218" s="251">
        <v>0.2580324074074074</v>
      </c>
      <c r="AN218" s="252">
        <v>2080</v>
      </c>
      <c r="AO218" s="252">
        <v>900</v>
      </c>
      <c r="AP218" s="252">
        <v>0</v>
      </c>
      <c r="AQ218" s="252">
        <v>-0.001</v>
      </c>
      <c r="AR218" s="252">
        <v>900</v>
      </c>
      <c r="AS218" s="252">
        <v>-0.014</v>
      </c>
      <c r="AT218" s="252">
        <v>-0.024</v>
      </c>
    </row>
    <row r="219" spans="38:46" ht="12.75">
      <c r="AL219" s="250">
        <v>38508</v>
      </c>
      <c r="AM219" s="251">
        <v>0.2649768518518519</v>
      </c>
      <c r="AN219" s="252">
        <v>2090</v>
      </c>
      <c r="AO219" s="252">
        <v>900</v>
      </c>
      <c r="AP219" s="252">
        <v>-0.001</v>
      </c>
      <c r="AQ219" s="252">
        <v>-0.001</v>
      </c>
      <c r="AR219" s="252">
        <v>900</v>
      </c>
      <c r="AS219" s="252">
        <v>0.011</v>
      </c>
      <c r="AT219" s="252">
        <v>0.003</v>
      </c>
    </row>
    <row r="220" spans="38:46" ht="12.75">
      <c r="AL220" s="250">
        <v>38508</v>
      </c>
      <c r="AM220" s="251">
        <v>0.2719212962962963</v>
      </c>
      <c r="AN220" s="252">
        <v>2100</v>
      </c>
      <c r="AO220" s="252">
        <v>900</v>
      </c>
      <c r="AP220" s="252">
        <v>0.001</v>
      </c>
      <c r="AQ220" s="252">
        <v>-0.001</v>
      </c>
      <c r="AR220" s="252">
        <v>900</v>
      </c>
      <c r="AS220" s="252">
        <v>0.029</v>
      </c>
      <c r="AT220" s="252">
        <v>0.022</v>
      </c>
    </row>
    <row r="221" spans="38:46" ht="12.75">
      <c r="AL221" s="250">
        <v>38508</v>
      </c>
      <c r="AM221" s="251">
        <v>0.2788657407407407</v>
      </c>
      <c r="AN221" s="252">
        <v>2110</v>
      </c>
      <c r="AO221" s="252">
        <v>900</v>
      </c>
      <c r="AP221" s="252">
        <v>0</v>
      </c>
      <c r="AQ221" s="252">
        <v>-0.002</v>
      </c>
      <c r="AR221" s="252">
        <v>900</v>
      </c>
      <c r="AS221" s="252">
        <v>0.013</v>
      </c>
      <c r="AT221" s="252">
        <v>-0.002</v>
      </c>
    </row>
    <row r="222" spans="38:46" ht="12.75">
      <c r="AL222" s="250">
        <v>38508</v>
      </c>
      <c r="AM222" s="251">
        <v>0.2858101851851852</v>
      </c>
      <c r="AN222" s="252">
        <v>2120</v>
      </c>
      <c r="AO222" s="252">
        <v>900</v>
      </c>
      <c r="AP222" s="252">
        <v>-0.002</v>
      </c>
      <c r="AQ222" s="252">
        <v>-0.001</v>
      </c>
      <c r="AR222" s="252">
        <v>900</v>
      </c>
      <c r="AS222" s="252">
        <v>0.026</v>
      </c>
      <c r="AT222" s="252">
        <v>-0.01</v>
      </c>
    </row>
    <row r="223" spans="38:46" ht="12.75">
      <c r="AL223" s="250">
        <v>38508</v>
      </c>
      <c r="AM223" s="251">
        <v>0.2927546296296296</v>
      </c>
      <c r="AN223" s="252">
        <v>2130</v>
      </c>
      <c r="AO223" s="252">
        <v>900</v>
      </c>
      <c r="AP223" s="252">
        <v>-0.001</v>
      </c>
      <c r="AQ223" s="252">
        <v>-0.001</v>
      </c>
      <c r="AR223" s="252">
        <v>900</v>
      </c>
      <c r="AS223" s="252">
        <v>0.014</v>
      </c>
      <c r="AT223" s="252">
        <v>-0.013</v>
      </c>
    </row>
    <row r="224" spans="38:46" ht="12.75">
      <c r="AL224" s="250">
        <v>38508</v>
      </c>
      <c r="AM224" s="251">
        <v>0.2996990740740741</v>
      </c>
      <c r="AN224" s="252">
        <v>2140</v>
      </c>
      <c r="AO224" s="252">
        <v>900</v>
      </c>
      <c r="AP224" s="252">
        <v>-0.002</v>
      </c>
      <c r="AQ224" s="252">
        <v>-0.002</v>
      </c>
      <c r="AR224" s="252">
        <v>900</v>
      </c>
      <c r="AS224" s="252">
        <v>0.005</v>
      </c>
      <c r="AT224" s="252">
        <v>0.004</v>
      </c>
    </row>
    <row r="225" spans="38:46" ht="12.75">
      <c r="AL225" s="250">
        <v>38508</v>
      </c>
      <c r="AM225" s="251">
        <v>0.3066435185185185</v>
      </c>
      <c r="AN225" s="252">
        <v>2150</v>
      </c>
      <c r="AO225" s="252">
        <v>900</v>
      </c>
      <c r="AP225" s="252">
        <v>0</v>
      </c>
      <c r="AQ225" s="252">
        <v>-0.002</v>
      </c>
      <c r="AR225" s="252">
        <v>900</v>
      </c>
      <c r="AS225" s="252">
        <v>-0.015</v>
      </c>
      <c r="AT225" s="252">
        <v>0.006</v>
      </c>
    </row>
    <row r="226" spans="38:46" ht="12.75">
      <c r="AL226" s="250">
        <v>38508</v>
      </c>
      <c r="AM226" s="251">
        <v>0.313599537037037</v>
      </c>
      <c r="AN226" s="252">
        <v>2160</v>
      </c>
      <c r="AO226" s="252">
        <v>900</v>
      </c>
      <c r="AP226" s="252">
        <v>-0.002</v>
      </c>
      <c r="AQ226" s="252">
        <v>-0.002</v>
      </c>
      <c r="AR226" s="252">
        <v>900</v>
      </c>
      <c r="AS226" s="252">
        <v>0.018</v>
      </c>
      <c r="AT226" s="252">
        <v>-0.001</v>
      </c>
    </row>
    <row r="227" spans="38:46" ht="12.75">
      <c r="AL227" s="250">
        <v>38508</v>
      </c>
      <c r="AM227" s="251">
        <v>0.3205439814814815</v>
      </c>
      <c r="AN227" s="252">
        <v>2170</v>
      </c>
      <c r="AO227" s="252">
        <v>900</v>
      </c>
      <c r="AP227" s="252">
        <v>-0.001</v>
      </c>
      <c r="AQ227" s="252">
        <v>-0.001</v>
      </c>
      <c r="AR227" s="252">
        <v>900</v>
      </c>
      <c r="AS227" s="252">
        <v>0.015</v>
      </c>
      <c r="AT227" s="252">
        <v>0.02</v>
      </c>
    </row>
    <row r="228" spans="38:46" ht="12.75">
      <c r="AL228" s="250">
        <v>38508</v>
      </c>
      <c r="AM228" s="251">
        <v>0.3274884259259259</v>
      </c>
      <c r="AN228" s="252">
        <v>2180</v>
      </c>
      <c r="AO228" s="252">
        <v>900</v>
      </c>
      <c r="AP228" s="252">
        <v>-0.001</v>
      </c>
      <c r="AQ228" s="252">
        <v>-0.001</v>
      </c>
      <c r="AR228" s="252">
        <v>900</v>
      </c>
      <c r="AS228" s="252">
        <v>-0.009</v>
      </c>
      <c r="AT228" s="252">
        <v>0.03</v>
      </c>
    </row>
    <row r="229" spans="38:46" ht="12.75">
      <c r="AL229" s="250">
        <v>38508</v>
      </c>
      <c r="AM229" s="251">
        <v>0.33443287037037034</v>
      </c>
      <c r="AN229" s="252">
        <v>2190</v>
      </c>
      <c r="AO229" s="252">
        <v>900</v>
      </c>
      <c r="AP229" s="252">
        <v>0</v>
      </c>
      <c r="AQ229" s="252">
        <v>0</v>
      </c>
      <c r="AR229" s="252">
        <v>900</v>
      </c>
      <c r="AS229" s="252">
        <v>-0.007</v>
      </c>
      <c r="AT229" s="252">
        <v>-0.011</v>
      </c>
    </row>
    <row r="230" spans="38:46" ht="12.75">
      <c r="AL230" s="250">
        <v>38508</v>
      </c>
      <c r="AM230" s="251">
        <v>0.34137731481481487</v>
      </c>
      <c r="AN230" s="252">
        <v>2200</v>
      </c>
      <c r="AO230" s="252">
        <v>900</v>
      </c>
      <c r="AP230" s="252">
        <v>0</v>
      </c>
      <c r="AQ230" s="252">
        <v>0.001</v>
      </c>
      <c r="AR230" s="252">
        <v>900</v>
      </c>
      <c r="AS230" s="252">
        <v>-0.023</v>
      </c>
      <c r="AT230" s="252">
        <v>0.014</v>
      </c>
    </row>
    <row r="231" spans="38:46" ht="12.75">
      <c r="AL231" s="250">
        <v>38508</v>
      </c>
      <c r="AM231" s="251">
        <v>0.3483217592592593</v>
      </c>
      <c r="AN231" s="252">
        <v>2210</v>
      </c>
      <c r="AO231" s="252">
        <v>900</v>
      </c>
      <c r="AP231" s="252">
        <v>0</v>
      </c>
      <c r="AQ231" s="252">
        <v>0.001</v>
      </c>
      <c r="AR231" s="252">
        <v>900</v>
      </c>
      <c r="AS231" s="252">
        <v>-0.031</v>
      </c>
      <c r="AT231" s="252">
        <v>0.001</v>
      </c>
    </row>
    <row r="232" spans="38:46" ht="12.75">
      <c r="AL232" s="250">
        <v>38508</v>
      </c>
      <c r="AM232" s="251">
        <v>0.3552662037037037</v>
      </c>
      <c r="AN232" s="252">
        <v>2220</v>
      </c>
      <c r="AO232" s="252">
        <v>900</v>
      </c>
      <c r="AP232" s="252">
        <v>-0.001</v>
      </c>
      <c r="AQ232" s="252">
        <v>-0.002</v>
      </c>
      <c r="AR232" s="252">
        <v>900</v>
      </c>
      <c r="AS232" s="252">
        <v>0.017</v>
      </c>
      <c r="AT232" s="252">
        <v>-0.018</v>
      </c>
    </row>
    <row r="233" spans="38:46" ht="12.75">
      <c r="AL233" s="250">
        <v>38508</v>
      </c>
      <c r="AM233" s="251">
        <v>0.3622106481481482</v>
      </c>
      <c r="AN233" s="252">
        <v>2230</v>
      </c>
      <c r="AO233" s="252">
        <v>900</v>
      </c>
      <c r="AP233" s="252">
        <v>-0.001</v>
      </c>
      <c r="AQ233" s="252">
        <v>-0.003</v>
      </c>
      <c r="AR233" s="252">
        <v>900</v>
      </c>
      <c r="AS233" s="252">
        <v>-0.031</v>
      </c>
      <c r="AT233" s="252">
        <v>0</v>
      </c>
    </row>
    <row r="234" spans="38:46" ht="12.75">
      <c r="AL234" s="250">
        <v>38508</v>
      </c>
      <c r="AM234" s="251">
        <v>0.3691550925925926</v>
      </c>
      <c r="AN234" s="252">
        <v>2240</v>
      </c>
      <c r="AO234" s="252">
        <v>900</v>
      </c>
      <c r="AP234" s="252">
        <v>0</v>
      </c>
      <c r="AQ234" s="252">
        <v>-0.001</v>
      </c>
      <c r="AR234" s="252">
        <v>900</v>
      </c>
      <c r="AS234" s="252">
        <v>0.024</v>
      </c>
      <c r="AT234" s="252">
        <v>-0.026</v>
      </c>
    </row>
    <row r="235" spans="38:46" ht="12.75">
      <c r="AL235" s="250">
        <v>38508</v>
      </c>
      <c r="AM235" s="251">
        <v>0.376099537037037</v>
      </c>
      <c r="AN235" s="252">
        <v>2250</v>
      </c>
      <c r="AO235" s="252">
        <v>900</v>
      </c>
      <c r="AP235" s="252">
        <v>-0.001</v>
      </c>
      <c r="AQ235" s="252">
        <v>-0.001</v>
      </c>
      <c r="AR235" s="252">
        <v>900</v>
      </c>
      <c r="AS235" s="252">
        <v>0.02</v>
      </c>
      <c r="AT235" s="252">
        <v>0.002</v>
      </c>
    </row>
    <row r="236" spans="38:46" ht="12.75">
      <c r="AL236" s="250">
        <v>38508</v>
      </c>
      <c r="AM236" s="251">
        <v>0.3830439814814815</v>
      </c>
      <c r="AN236" s="252">
        <v>2260</v>
      </c>
      <c r="AO236" s="252">
        <v>900</v>
      </c>
      <c r="AP236" s="252">
        <v>0</v>
      </c>
      <c r="AQ236" s="252">
        <v>-0.001</v>
      </c>
      <c r="AR236" s="252">
        <v>900</v>
      </c>
      <c r="AS236" s="252">
        <v>0.01</v>
      </c>
      <c r="AT236" s="252">
        <v>0.013</v>
      </c>
    </row>
    <row r="237" spans="38:46" ht="12.75">
      <c r="AL237" s="250">
        <v>38508</v>
      </c>
      <c r="AM237" s="251">
        <v>0.3899884259259259</v>
      </c>
      <c r="AN237" s="252">
        <v>2270</v>
      </c>
      <c r="AO237" s="252">
        <v>900</v>
      </c>
      <c r="AP237" s="252">
        <v>0</v>
      </c>
      <c r="AQ237" s="252">
        <v>0</v>
      </c>
      <c r="AR237" s="252">
        <v>900</v>
      </c>
      <c r="AS237" s="252">
        <v>0.015</v>
      </c>
      <c r="AT237" s="252">
        <v>-0.023</v>
      </c>
    </row>
    <row r="238" spans="38:46" ht="12.75">
      <c r="AL238" s="250">
        <v>38508</v>
      </c>
      <c r="AM238" s="251">
        <v>0.39693287037037034</v>
      </c>
      <c r="AN238" s="252">
        <v>2280</v>
      </c>
      <c r="AO238" s="252">
        <v>900</v>
      </c>
      <c r="AP238" s="252">
        <v>-0.001</v>
      </c>
      <c r="AQ238" s="252">
        <v>0.001</v>
      </c>
      <c r="AR238" s="252">
        <v>900</v>
      </c>
      <c r="AS238" s="252">
        <v>-0.004</v>
      </c>
      <c r="AT238" s="252">
        <v>0.009</v>
      </c>
    </row>
    <row r="239" spans="38:46" ht="12.75">
      <c r="AL239" s="250">
        <v>38508</v>
      </c>
      <c r="AM239" s="251">
        <v>0.40387731481481487</v>
      </c>
      <c r="AN239" s="252">
        <v>2290</v>
      </c>
      <c r="AO239" s="252">
        <v>900</v>
      </c>
      <c r="AP239" s="252">
        <v>-0.001</v>
      </c>
      <c r="AQ239" s="252">
        <v>-0.001</v>
      </c>
      <c r="AR239" s="252">
        <v>900</v>
      </c>
      <c r="AS239" s="252">
        <v>0.002</v>
      </c>
      <c r="AT239" s="252">
        <v>0.01</v>
      </c>
    </row>
    <row r="240" spans="38:46" ht="12.75">
      <c r="AL240" s="250">
        <v>38508</v>
      </c>
      <c r="AM240" s="251">
        <v>0.4108217592592593</v>
      </c>
      <c r="AN240" s="252">
        <v>2300</v>
      </c>
      <c r="AO240" s="252">
        <v>900</v>
      </c>
      <c r="AP240" s="252">
        <v>-0.001</v>
      </c>
      <c r="AQ240" s="252">
        <v>-0.002</v>
      </c>
      <c r="AR240" s="252">
        <v>900</v>
      </c>
      <c r="AS240" s="252">
        <v>0.026</v>
      </c>
      <c r="AT240" s="252">
        <v>0.01</v>
      </c>
    </row>
    <row r="241" spans="38:46" ht="12.75">
      <c r="AL241" s="250">
        <v>38508</v>
      </c>
      <c r="AM241" s="251">
        <v>0.4177662037037037</v>
      </c>
      <c r="AN241" s="252">
        <v>2310</v>
      </c>
      <c r="AO241" s="252">
        <v>900</v>
      </c>
      <c r="AP241" s="252">
        <v>0.001</v>
      </c>
      <c r="AQ241" s="252">
        <v>-0.003</v>
      </c>
      <c r="AR241" s="252">
        <v>900</v>
      </c>
      <c r="AS241" s="252">
        <v>0.009</v>
      </c>
      <c r="AT241" s="252">
        <v>0.006</v>
      </c>
    </row>
    <row r="242" spans="38:46" ht="12.75">
      <c r="AL242" s="250">
        <v>38508</v>
      </c>
      <c r="AM242" s="251">
        <v>0.4247106481481482</v>
      </c>
      <c r="AN242" s="252">
        <v>2320</v>
      </c>
      <c r="AO242" s="252">
        <v>900</v>
      </c>
      <c r="AP242" s="252">
        <v>0.001</v>
      </c>
      <c r="AQ242" s="252">
        <v>-0.002</v>
      </c>
      <c r="AR242" s="252">
        <v>900</v>
      </c>
      <c r="AS242" s="252">
        <v>-0.019</v>
      </c>
      <c r="AT242" s="252">
        <v>-0.023</v>
      </c>
    </row>
    <row r="243" spans="38:46" ht="12.75">
      <c r="AL243" s="250">
        <v>38508</v>
      </c>
      <c r="AM243" s="251">
        <v>0.4316550925925926</v>
      </c>
      <c r="AN243" s="252">
        <v>2330</v>
      </c>
      <c r="AO243" s="252">
        <v>900</v>
      </c>
      <c r="AP243" s="252">
        <v>0</v>
      </c>
      <c r="AQ243" s="252">
        <v>-0.001</v>
      </c>
      <c r="AR243" s="252">
        <v>900</v>
      </c>
      <c r="AS243" s="252">
        <v>-0.006</v>
      </c>
      <c r="AT243" s="252">
        <v>0.002</v>
      </c>
    </row>
    <row r="244" spans="38:46" ht="12.75">
      <c r="AL244" s="250">
        <v>38508</v>
      </c>
      <c r="AM244" s="251">
        <v>0.438599537037037</v>
      </c>
      <c r="AN244" s="252">
        <v>2340</v>
      </c>
      <c r="AO244" s="252">
        <v>900</v>
      </c>
      <c r="AP244" s="252">
        <v>-0.002</v>
      </c>
      <c r="AQ244" s="252">
        <v>-0.002</v>
      </c>
      <c r="AR244" s="252">
        <v>900</v>
      </c>
      <c r="AS244" s="252">
        <v>-0.01</v>
      </c>
      <c r="AT244" s="252">
        <v>0.025</v>
      </c>
    </row>
    <row r="245" spans="38:46" ht="12.75">
      <c r="AL245" s="250">
        <v>38508</v>
      </c>
      <c r="AM245" s="251">
        <v>0.4455439814814815</v>
      </c>
      <c r="AN245" s="252">
        <v>2350</v>
      </c>
      <c r="AO245" s="252">
        <v>900</v>
      </c>
      <c r="AP245" s="252">
        <v>-0.002</v>
      </c>
      <c r="AQ245" s="252">
        <v>0</v>
      </c>
      <c r="AR245" s="252">
        <v>900</v>
      </c>
      <c r="AS245" s="252">
        <v>0.001</v>
      </c>
      <c r="AT245" s="252">
        <v>-0.002</v>
      </c>
    </row>
    <row r="246" spans="38:46" ht="12.75">
      <c r="AL246" s="250">
        <v>38508</v>
      </c>
      <c r="AM246" s="251">
        <v>0.4524884259259259</v>
      </c>
      <c r="AN246" s="252">
        <v>2360</v>
      </c>
      <c r="AO246" s="252">
        <v>900</v>
      </c>
      <c r="AP246" s="252">
        <v>-0.001</v>
      </c>
      <c r="AQ246" s="252">
        <v>-0.002</v>
      </c>
      <c r="AR246" s="252">
        <v>900</v>
      </c>
      <c r="AS246" s="252">
        <v>0.011</v>
      </c>
      <c r="AT246" s="252">
        <v>0.007</v>
      </c>
    </row>
    <row r="247" spans="38:46" ht="12.75">
      <c r="AL247" s="250">
        <v>38508</v>
      </c>
      <c r="AM247" s="251">
        <v>0.45943287037037034</v>
      </c>
      <c r="AN247" s="252">
        <v>2370</v>
      </c>
      <c r="AO247" s="252">
        <v>900</v>
      </c>
      <c r="AP247" s="252">
        <v>-0.002</v>
      </c>
      <c r="AQ247" s="252">
        <v>0.001</v>
      </c>
      <c r="AR247" s="252">
        <v>900</v>
      </c>
      <c r="AS247" s="252">
        <v>-0.013</v>
      </c>
      <c r="AT247" s="252">
        <v>0.007</v>
      </c>
    </row>
    <row r="248" spans="38:46" ht="12.75">
      <c r="AL248" s="250">
        <v>38508</v>
      </c>
      <c r="AM248" s="251">
        <v>0.4663888888888889</v>
      </c>
      <c r="AN248" s="252">
        <v>2380</v>
      </c>
      <c r="AO248" s="252">
        <v>900</v>
      </c>
      <c r="AP248" s="252">
        <v>0.001</v>
      </c>
      <c r="AQ248" s="252">
        <v>-0.001</v>
      </c>
      <c r="AR248" s="252">
        <v>900</v>
      </c>
      <c r="AS248" s="252">
        <v>0.013</v>
      </c>
      <c r="AT248" s="252">
        <v>0.006</v>
      </c>
    </row>
    <row r="249" spans="38:46" ht="12.75">
      <c r="AL249" s="250">
        <v>38508</v>
      </c>
      <c r="AM249" s="251">
        <v>0.4733217592592593</v>
      </c>
      <c r="AN249" s="252">
        <v>2390</v>
      </c>
      <c r="AO249" s="252">
        <v>900</v>
      </c>
      <c r="AP249" s="252">
        <v>-0.002</v>
      </c>
      <c r="AQ249" s="252">
        <v>0</v>
      </c>
      <c r="AR249" s="252">
        <v>900</v>
      </c>
      <c r="AS249" s="252">
        <v>0.014</v>
      </c>
      <c r="AT249" s="252">
        <v>0.005</v>
      </c>
    </row>
    <row r="250" spans="38:46" ht="12.75">
      <c r="AL250" s="250">
        <v>38508</v>
      </c>
      <c r="AM250" s="251">
        <v>0.4802777777777778</v>
      </c>
      <c r="AN250" s="252">
        <v>2400</v>
      </c>
      <c r="AO250" s="252">
        <v>900</v>
      </c>
      <c r="AP250" s="252">
        <v>-0.001</v>
      </c>
      <c r="AQ250" s="252">
        <v>-0.002</v>
      </c>
      <c r="AR250" s="252">
        <v>900</v>
      </c>
      <c r="AS250" s="252">
        <v>0.008</v>
      </c>
      <c r="AT250" s="252">
        <v>0.005</v>
      </c>
    </row>
    <row r="251" spans="38:46" ht="12.75">
      <c r="AL251" s="250">
        <v>38508</v>
      </c>
      <c r="AM251" s="251">
        <v>0.4872222222222222</v>
      </c>
      <c r="AN251" s="252">
        <v>2410</v>
      </c>
      <c r="AO251" s="252">
        <v>900</v>
      </c>
      <c r="AP251" s="252">
        <v>-0.001</v>
      </c>
      <c r="AQ251" s="252">
        <v>-0.002</v>
      </c>
      <c r="AR251" s="252">
        <v>900</v>
      </c>
      <c r="AS251" s="252">
        <v>-0.007</v>
      </c>
      <c r="AT251" s="252">
        <v>0.01</v>
      </c>
    </row>
    <row r="252" spans="38:46" ht="12.75">
      <c r="AL252" s="250">
        <v>38508</v>
      </c>
      <c r="AM252" s="251">
        <v>0.49416666666666664</v>
      </c>
      <c r="AN252" s="252">
        <v>2420</v>
      </c>
      <c r="AO252" s="252">
        <v>900</v>
      </c>
      <c r="AP252" s="252">
        <v>0</v>
      </c>
      <c r="AQ252" s="252">
        <v>-0.001</v>
      </c>
      <c r="AR252" s="252">
        <v>900</v>
      </c>
      <c r="AS252" s="252">
        <v>-0.001</v>
      </c>
      <c r="AT252" s="252">
        <v>-0.011</v>
      </c>
    </row>
    <row r="253" spans="38:46" ht="12.75">
      <c r="AL253" s="250">
        <v>38508</v>
      </c>
      <c r="AM253" s="251">
        <v>0.5011111111111112</v>
      </c>
      <c r="AN253" s="252">
        <v>2430</v>
      </c>
      <c r="AO253" s="252">
        <v>900</v>
      </c>
      <c r="AP253" s="252">
        <v>-0.003</v>
      </c>
      <c r="AQ253" s="252">
        <v>0</v>
      </c>
      <c r="AR253" s="252">
        <v>900</v>
      </c>
      <c r="AS253" s="252">
        <v>-0.017</v>
      </c>
      <c r="AT253" s="252">
        <v>0.003</v>
      </c>
    </row>
    <row r="254" spans="38:46" ht="12.75">
      <c r="AL254" s="250">
        <v>38508</v>
      </c>
      <c r="AM254" s="251">
        <v>0.5080555555555556</v>
      </c>
      <c r="AN254" s="252">
        <v>2440</v>
      </c>
      <c r="AO254" s="252">
        <v>900</v>
      </c>
      <c r="AP254" s="252">
        <v>-0.001</v>
      </c>
      <c r="AQ254" s="252">
        <v>0</v>
      </c>
      <c r="AR254" s="252">
        <v>900</v>
      </c>
      <c r="AS254" s="252">
        <v>-0.008</v>
      </c>
      <c r="AT254" s="252">
        <v>0.01</v>
      </c>
    </row>
    <row r="255" spans="38:46" ht="12.75">
      <c r="AL255" s="250">
        <v>38508</v>
      </c>
      <c r="AM255" s="251">
        <v>0.515</v>
      </c>
      <c r="AN255" s="252">
        <v>2450</v>
      </c>
      <c r="AO255" s="252">
        <v>900</v>
      </c>
      <c r="AP255" s="252">
        <v>0</v>
      </c>
      <c r="AQ255" s="252">
        <v>-0.002</v>
      </c>
      <c r="AR255" s="252">
        <v>900</v>
      </c>
      <c r="AS255" s="252">
        <v>0.005</v>
      </c>
      <c r="AT255" s="252">
        <v>0.007</v>
      </c>
    </row>
    <row r="256" spans="38:46" ht="12.75">
      <c r="AL256" s="250">
        <v>38508</v>
      </c>
      <c r="AM256" s="251">
        <v>0.5219444444444444</v>
      </c>
      <c r="AN256" s="252">
        <v>2460</v>
      </c>
      <c r="AO256" s="252">
        <v>900</v>
      </c>
      <c r="AP256" s="252">
        <v>0</v>
      </c>
      <c r="AQ256" s="252">
        <v>-0.001</v>
      </c>
      <c r="AR256" s="252">
        <v>900</v>
      </c>
      <c r="AS256" s="252">
        <v>0.007</v>
      </c>
      <c r="AT256" s="252">
        <v>0.004</v>
      </c>
    </row>
    <row r="257" spans="38:46" ht="12.75">
      <c r="AL257" s="250">
        <v>38508</v>
      </c>
      <c r="AM257" s="251">
        <v>0.5288888888888889</v>
      </c>
      <c r="AN257" s="252">
        <v>2470</v>
      </c>
      <c r="AO257" s="252">
        <v>900</v>
      </c>
      <c r="AP257" s="252">
        <v>0</v>
      </c>
      <c r="AQ257" s="252">
        <v>-0.003</v>
      </c>
      <c r="AR257" s="252">
        <v>900</v>
      </c>
      <c r="AS257" s="252">
        <v>-0.008</v>
      </c>
      <c r="AT257" s="252">
        <v>-0.008</v>
      </c>
    </row>
    <row r="258" spans="38:46" ht="12.75">
      <c r="AL258" s="250">
        <v>38508</v>
      </c>
      <c r="AM258" s="251">
        <v>0.5358333333333333</v>
      </c>
      <c r="AN258" s="252">
        <v>2480</v>
      </c>
      <c r="AO258" s="252">
        <v>900</v>
      </c>
      <c r="AP258" s="252">
        <v>0</v>
      </c>
      <c r="AQ258" s="252">
        <v>-0.002</v>
      </c>
      <c r="AR258" s="252">
        <v>900</v>
      </c>
      <c r="AS258" s="252">
        <v>0.007</v>
      </c>
      <c r="AT258" s="252">
        <v>-0.001</v>
      </c>
    </row>
    <row r="259" spans="38:46" ht="12.75">
      <c r="AL259" s="250">
        <v>38508</v>
      </c>
      <c r="AM259" s="251">
        <v>0.5427777777777778</v>
      </c>
      <c r="AN259" s="252">
        <v>2490</v>
      </c>
      <c r="AO259" s="252">
        <v>900</v>
      </c>
      <c r="AP259" s="252">
        <v>0</v>
      </c>
      <c r="AQ259" s="252">
        <v>-0.001</v>
      </c>
      <c r="AR259" s="252">
        <v>900</v>
      </c>
      <c r="AS259" s="252">
        <v>0.014</v>
      </c>
      <c r="AT259" s="252">
        <v>-0.007</v>
      </c>
    </row>
    <row r="260" spans="38:46" ht="12.75">
      <c r="AL260" s="250">
        <v>38508</v>
      </c>
      <c r="AM260" s="251">
        <v>0.5497222222222222</v>
      </c>
      <c r="AN260" s="252">
        <v>2500</v>
      </c>
      <c r="AO260" s="252">
        <v>900</v>
      </c>
      <c r="AP260" s="252">
        <v>0.001</v>
      </c>
      <c r="AQ260" s="252">
        <v>-0.002</v>
      </c>
      <c r="AR260" s="252">
        <v>900</v>
      </c>
      <c r="AS260" s="252">
        <v>-0.01</v>
      </c>
      <c r="AT260" s="252">
        <v>0.017</v>
      </c>
    </row>
    <row r="261" spans="38:46" ht="12.75">
      <c r="AL261" s="250">
        <v>38508</v>
      </c>
      <c r="AM261" s="251">
        <v>0.5566666666666666</v>
      </c>
      <c r="AN261" s="252">
        <v>2510</v>
      </c>
      <c r="AO261" s="252">
        <v>900</v>
      </c>
      <c r="AP261" s="252">
        <v>0</v>
      </c>
      <c r="AQ261" s="252">
        <v>-0.001</v>
      </c>
      <c r="AR261" s="252">
        <v>900</v>
      </c>
      <c r="AS261" s="252">
        <v>0.008</v>
      </c>
      <c r="AT261" s="252">
        <v>0.007</v>
      </c>
    </row>
    <row r="262" spans="38:46" ht="12.75">
      <c r="AL262" s="250">
        <v>38508</v>
      </c>
      <c r="AM262" s="251">
        <v>0.5636111111111112</v>
      </c>
      <c r="AN262" s="252">
        <v>2520</v>
      </c>
      <c r="AO262" s="252">
        <v>900</v>
      </c>
      <c r="AP262" s="252">
        <v>-0.002</v>
      </c>
      <c r="AQ262" s="252">
        <v>-0.002</v>
      </c>
      <c r="AR262" s="252">
        <v>900</v>
      </c>
      <c r="AS262" s="252">
        <v>-0.003</v>
      </c>
      <c r="AT262" s="252">
        <v>0.028</v>
      </c>
    </row>
    <row r="263" spans="38:46" ht="12.75">
      <c r="AL263" s="250">
        <v>38508</v>
      </c>
      <c r="AM263" s="251">
        <v>0.5705555555555556</v>
      </c>
      <c r="AN263" s="252">
        <v>2530</v>
      </c>
      <c r="AO263" s="252">
        <v>900</v>
      </c>
      <c r="AP263" s="252">
        <v>-0.002</v>
      </c>
      <c r="AQ263" s="252">
        <v>0</v>
      </c>
      <c r="AR263" s="252">
        <v>900</v>
      </c>
      <c r="AS263" s="252">
        <v>0.004</v>
      </c>
      <c r="AT263" s="252">
        <v>0.004</v>
      </c>
    </row>
    <row r="264" spans="38:46" ht="12.75">
      <c r="AL264" s="250">
        <v>38508</v>
      </c>
      <c r="AM264" s="251">
        <v>0.5775</v>
      </c>
      <c r="AN264" s="252">
        <v>2540</v>
      </c>
      <c r="AO264" s="252">
        <v>900</v>
      </c>
      <c r="AP264" s="252">
        <v>0</v>
      </c>
      <c r="AQ264" s="252">
        <v>-0.002</v>
      </c>
      <c r="AR264" s="252">
        <v>900</v>
      </c>
      <c r="AS264" s="252">
        <v>-0.01</v>
      </c>
      <c r="AT264" s="252">
        <v>-0.003</v>
      </c>
    </row>
    <row r="265" spans="38:46" ht="12.75">
      <c r="AL265" s="250">
        <v>38508</v>
      </c>
      <c r="AM265" s="251">
        <v>0.5844444444444444</v>
      </c>
      <c r="AN265" s="252">
        <v>2550</v>
      </c>
      <c r="AO265" s="252">
        <v>900</v>
      </c>
      <c r="AP265" s="252">
        <v>-0.001</v>
      </c>
      <c r="AQ265" s="252">
        <v>0.002</v>
      </c>
      <c r="AR265" s="252">
        <v>900</v>
      </c>
      <c r="AS265" s="252">
        <v>0.011</v>
      </c>
      <c r="AT265" s="252">
        <v>0.013</v>
      </c>
    </row>
    <row r="266" spans="38:46" ht="12.75">
      <c r="AL266" s="250">
        <v>38508</v>
      </c>
      <c r="AM266" s="251">
        <v>0.5913888888888889</v>
      </c>
      <c r="AN266" s="252">
        <v>2560</v>
      </c>
      <c r="AO266" s="252">
        <v>900</v>
      </c>
      <c r="AP266" s="252">
        <v>0</v>
      </c>
      <c r="AQ266" s="252">
        <v>-0.002</v>
      </c>
      <c r="AR266" s="252">
        <v>900</v>
      </c>
      <c r="AS266" s="252">
        <v>0.011</v>
      </c>
      <c r="AT266" s="252">
        <v>0</v>
      </c>
    </row>
    <row r="267" spans="38:46" ht="12.75">
      <c r="AL267" s="250">
        <v>38508</v>
      </c>
      <c r="AM267" s="251">
        <v>0.5983333333333333</v>
      </c>
      <c r="AN267" s="252">
        <v>2570</v>
      </c>
      <c r="AO267" s="252">
        <v>900</v>
      </c>
      <c r="AP267" s="252">
        <v>0.001</v>
      </c>
      <c r="AQ267" s="252">
        <v>0</v>
      </c>
      <c r="AR267" s="252">
        <v>900</v>
      </c>
      <c r="AS267" s="252">
        <v>-0.024</v>
      </c>
      <c r="AT267" s="252">
        <v>0.012</v>
      </c>
    </row>
    <row r="268" spans="38:46" ht="12.75">
      <c r="AL268" s="250">
        <v>38508</v>
      </c>
      <c r="AM268" s="251">
        <v>0.6052777777777778</v>
      </c>
      <c r="AN268" s="252">
        <v>2580</v>
      </c>
      <c r="AO268" s="252">
        <v>900</v>
      </c>
      <c r="AP268" s="252">
        <v>0</v>
      </c>
      <c r="AQ268" s="252">
        <v>0</v>
      </c>
      <c r="AR268" s="252">
        <v>900</v>
      </c>
      <c r="AS268" s="252">
        <v>0.001</v>
      </c>
      <c r="AT268" s="252">
        <v>0.021</v>
      </c>
    </row>
    <row r="269" spans="38:46" ht="12.75">
      <c r="AL269" s="250">
        <v>38508</v>
      </c>
      <c r="AM269" s="251">
        <v>0.6122222222222222</v>
      </c>
      <c r="AN269" s="252">
        <v>2590</v>
      </c>
      <c r="AO269" s="252">
        <v>900</v>
      </c>
      <c r="AP269" s="252">
        <v>0</v>
      </c>
      <c r="AQ269" s="252">
        <v>-0.002</v>
      </c>
      <c r="AR269" s="252">
        <v>900</v>
      </c>
      <c r="AS269" s="252">
        <v>-0.009</v>
      </c>
      <c r="AT269" s="252">
        <v>-0.003</v>
      </c>
    </row>
    <row r="270" spans="38:46" ht="12.75">
      <c r="AL270" s="250">
        <v>38508</v>
      </c>
      <c r="AM270" s="251">
        <v>0.6191782407407408</v>
      </c>
      <c r="AN270" s="252">
        <v>2600</v>
      </c>
      <c r="AO270" s="252">
        <v>900</v>
      </c>
      <c r="AP270" s="252">
        <v>-0.002</v>
      </c>
      <c r="AQ270" s="252">
        <v>-0.001</v>
      </c>
      <c r="AR270" s="252">
        <v>900</v>
      </c>
      <c r="AS270" s="252">
        <v>0.01</v>
      </c>
      <c r="AT270" s="252">
        <v>0.01</v>
      </c>
    </row>
    <row r="271" spans="38:46" ht="12.75">
      <c r="AL271" s="250">
        <v>38508</v>
      </c>
      <c r="AM271" s="251">
        <v>0.6261226851851852</v>
      </c>
      <c r="AN271" s="252">
        <v>2610</v>
      </c>
      <c r="AO271" s="252">
        <v>900</v>
      </c>
      <c r="AP271" s="252">
        <v>-0.002</v>
      </c>
      <c r="AQ271" s="252">
        <v>0.001</v>
      </c>
      <c r="AR271" s="252">
        <v>900</v>
      </c>
      <c r="AS271" s="252">
        <v>0.016</v>
      </c>
      <c r="AT271" s="252">
        <v>0.005</v>
      </c>
    </row>
    <row r="272" spans="38:46" ht="12.75">
      <c r="AL272" s="250">
        <v>38508</v>
      </c>
      <c r="AM272" s="251">
        <v>0.6330671296296296</v>
      </c>
      <c r="AN272" s="252">
        <v>2620</v>
      </c>
      <c r="AO272" s="252">
        <v>900</v>
      </c>
      <c r="AP272" s="252">
        <v>0.001</v>
      </c>
      <c r="AQ272" s="252">
        <v>-0.001</v>
      </c>
      <c r="AR272" s="252">
        <v>900</v>
      </c>
      <c r="AS272" s="252">
        <v>-0.022</v>
      </c>
      <c r="AT272" s="252">
        <v>-0.005</v>
      </c>
    </row>
    <row r="273" spans="38:46" ht="12.75">
      <c r="AL273" s="250">
        <v>38508</v>
      </c>
      <c r="AM273" s="251">
        <v>0.640011574074074</v>
      </c>
      <c r="AN273" s="252">
        <v>2630</v>
      </c>
      <c r="AO273" s="252">
        <v>900</v>
      </c>
      <c r="AP273" s="252">
        <v>-0.001</v>
      </c>
      <c r="AQ273" s="252">
        <v>-0.001</v>
      </c>
      <c r="AR273" s="252">
        <v>900</v>
      </c>
      <c r="AS273" s="252">
        <v>-0.028</v>
      </c>
      <c r="AT273" s="252">
        <v>0.032</v>
      </c>
    </row>
    <row r="274" spans="38:46" ht="12.75">
      <c r="AL274" s="250">
        <v>38508</v>
      </c>
      <c r="AM274" s="251">
        <v>0.6469560185185185</v>
      </c>
      <c r="AN274" s="252">
        <v>2640</v>
      </c>
      <c r="AO274" s="252">
        <v>900</v>
      </c>
      <c r="AP274" s="252">
        <v>0</v>
      </c>
      <c r="AQ274" s="252">
        <v>-0.002</v>
      </c>
      <c r="AR274" s="252">
        <v>900</v>
      </c>
      <c r="AS274" s="252">
        <v>0.014</v>
      </c>
      <c r="AT274" s="252">
        <v>0.017</v>
      </c>
    </row>
    <row r="275" spans="38:46" ht="12.75">
      <c r="AL275" s="250">
        <v>38508</v>
      </c>
      <c r="AM275" s="251">
        <v>0.6539004629629629</v>
      </c>
      <c r="AN275" s="252">
        <v>2650</v>
      </c>
      <c r="AO275" s="252">
        <v>900</v>
      </c>
      <c r="AP275" s="252">
        <v>-0.002</v>
      </c>
      <c r="AQ275" s="252">
        <v>0</v>
      </c>
      <c r="AR275" s="252">
        <v>900</v>
      </c>
      <c r="AS275" s="252">
        <v>-0.039</v>
      </c>
      <c r="AT275" s="252">
        <v>-0.004</v>
      </c>
    </row>
    <row r="276" spans="38:46" ht="12.75">
      <c r="AL276" s="250">
        <v>38508</v>
      </c>
      <c r="AM276" s="251">
        <v>0.6608449074074074</v>
      </c>
      <c r="AN276" s="252">
        <v>2660</v>
      </c>
      <c r="AO276" s="252">
        <v>900</v>
      </c>
      <c r="AP276" s="252">
        <v>0</v>
      </c>
      <c r="AQ276" s="252">
        <v>0</v>
      </c>
      <c r="AR276" s="252">
        <v>900</v>
      </c>
      <c r="AS276" s="252">
        <v>0.01</v>
      </c>
      <c r="AT276" s="252">
        <v>0.026</v>
      </c>
    </row>
    <row r="277" spans="38:46" ht="12.75">
      <c r="AL277" s="250">
        <v>38508</v>
      </c>
      <c r="AM277" s="251">
        <v>0.667789351851852</v>
      </c>
      <c r="AN277" s="252">
        <v>2670</v>
      </c>
      <c r="AO277" s="252">
        <v>900</v>
      </c>
      <c r="AP277" s="252">
        <v>-0.001</v>
      </c>
      <c r="AQ277" s="252">
        <v>-0.002</v>
      </c>
      <c r="AR277" s="252">
        <v>900</v>
      </c>
      <c r="AS277" s="252">
        <v>0.011</v>
      </c>
      <c r="AT277" s="252">
        <v>0.025</v>
      </c>
    </row>
    <row r="278" spans="38:46" ht="12.75">
      <c r="AL278" s="250">
        <v>38508</v>
      </c>
      <c r="AM278" s="251">
        <v>0.6747337962962963</v>
      </c>
      <c r="AN278" s="252">
        <v>2680</v>
      </c>
      <c r="AO278" s="252">
        <v>900</v>
      </c>
      <c r="AP278" s="252">
        <v>0.001</v>
      </c>
      <c r="AQ278" s="252">
        <v>-0.001</v>
      </c>
      <c r="AR278" s="252">
        <v>900</v>
      </c>
      <c r="AS278" s="252">
        <v>0.024</v>
      </c>
      <c r="AT278" s="252">
        <v>-0.029</v>
      </c>
    </row>
    <row r="279" spans="38:46" ht="12.75">
      <c r="AL279" s="250">
        <v>38508</v>
      </c>
      <c r="AM279" s="251">
        <v>0.6816782407407408</v>
      </c>
      <c r="AN279" s="252">
        <v>2690</v>
      </c>
      <c r="AO279" s="252">
        <v>900</v>
      </c>
      <c r="AP279" s="252">
        <v>0</v>
      </c>
      <c r="AQ279" s="252">
        <v>0</v>
      </c>
      <c r="AR279" s="252">
        <v>900</v>
      </c>
      <c r="AS279" s="252">
        <v>-0.007</v>
      </c>
      <c r="AT279" s="252">
        <v>-0.018</v>
      </c>
    </row>
    <row r="280" spans="38:46" ht="12.75">
      <c r="AL280" s="250">
        <v>38508</v>
      </c>
      <c r="AM280" s="251">
        <v>0.6886226851851852</v>
      </c>
      <c r="AN280" s="252">
        <v>2700</v>
      </c>
      <c r="AO280" s="252">
        <v>900</v>
      </c>
      <c r="AP280" s="252">
        <v>0</v>
      </c>
      <c r="AQ280" s="252">
        <v>-0.001</v>
      </c>
      <c r="AR280" s="252">
        <v>900</v>
      </c>
      <c r="AS280" s="252">
        <v>0.008</v>
      </c>
      <c r="AT280" s="252">
        <v>0.001</v>
      </c>
    </row>
    <row r="281" spans="38:46" ht="12.75">
      <c r="AL281" s="250">
        <v>38508</v>
      </c>
      <c r="AM281" s="251">
        <v>0.6955671296296296</v>
      </c>
      <c r="AN281" s="252">
        <v>2710</v>
      </c>
      <c r="AO281" s="252">
        <v>900</v>
      </c>
      <c r="AP281" s="252">
        <v>-0.002</v>
      </c>
      <c r="AQ281" s="252">
        <v>-0.002</v>
      </c>
      <c r="AR281" s="252">
        <v>900</v>
      </c>
      <c r="AS281" s="252">
        <v>0.013</v>
      </c>
      <c r="AT281" s="252">
        <v>0.019</v>
      </c>
    </row>
    <row r="282" spans="38:46" ht="12.75">
      <c r="AL282" s="250">
        <v>38508</v>
      </c>
      <c r="AM282" s="251">
        <v>0.702511574074074</v>
      </c>
      <c r="AN282" s="252">
        <v>2720</v>
      </c>
      <c r="AO282" s="252">
        <v>900</v>
      </c>
      <c r="AP282" s="252">
        <v>0.001</v>
      </c>
      <c r="AQ282" s="252">
        <v>-0.002</v>
      </c>
      <c r="AR282" s="252">
        <v>900</v>
      </c>
      <c r="AS282" s="252">
        <v>0.013</v>
      </c>
      <c r="AT282" s="252">
        <v>0.01</v>
      </c>
    </row>
    <row r="283" spans="38:46" ht="12.75">
      <c r="AL283" s="250">
        <v>38508</v>
      </c>
      <c r="AM283" s="251">
        <v>0.7094560185185186</v>
      </c>
      <c r="AN283" s="252">
        <v>2730</v>
      </c>
      <c r="AO283" s="252">
        <v>900</v>
      </c>
      <c r="AP283" s="252">
        <v>-0.001</v>
      </c>
      <c r="AQ283" s="252">
        <v>0.001</v>
      </c>
      <c r="AR283" s="252">
        <v>900</v>
      </c>
      <c r="AS283" s="252">
        <v>0.011</v>
      </c>
      <c r="AT283" s="252">
        <v>-0.01</v>
      </c>
    </row>
    <row r="284" spans="38:46" ht="12.75">
      <c r="AL284" s="250">
        <v>38508</v>
      </c>
      <c r="AM284" s="251">
        <v>0.7164004629629629</v>
      </c>
      <c r="AN284" s="252">
        <v>2740</v>
      </c>
      <c r="AO284" s="252">
        <v>900</v>
      </c>
      <c r="AP284" s="252">
        <v>0</v>
      </c>
      <c r="AQ284" s="252">
        <v>0.001</v>
      </c>
      <c r="AR284" s="252">
        <v>900</v>
      </c>
      <c r="AS284" s="252">
        <v>0.018</v>
      </c>
      <c r="AT284" s="252">
        <v>0.009</v>
      </c>
    </row>
    <row r="285" spans="38:46" ht="12.75">
      <c r="AL285" s="250">
        <v>38508</v>
      </c>
      <c r="AM285" s="251">
        <v>0.7233449074074074</v>
      </c>
      <c r="AN285" s="252">
        <v>2750</v>
      </c>
      <c r="AO285" s="252">
        <v>900</v>
      </c>
      <c r="AP285" s="252">
        <v>-0.001</v>
      </c>
      <c r="AQ285" s="252">
        <v>0.001</v>
      </c>
      <c r="AR285" s="252">
        <v>900</v>
      </c>
      <c r="AS285" s="252">
        <v>0.008</v>
      </c>
      <c r="AT285" s="252">
        <v>0.02</v>
      </c>
    </row>
    <row r="286" spans="38:46" ht="12.75">
      <c r="AL286" s="250">
        <v>38508</v>
      </c>
      <c r="AM286" s="251">
        <v>0.730289351851852</v>
      </c>
      <c r="AN286" s="252">
        <v>2760</v>
      </c>
      <c r="AO286" s="252">
        <v>900</v>
      </c>
      <c r="AP286" s="252">
        <v>0.001</v>
      </c>
      <c r="AQ286" s="252">
        <v>0</v>
      </c>
      <c r="AR286" s="252">
        <v>900</v>
      </c>
      <c r="AS286" s="252">
        <v>-0.025</v>
      </c>
      <c r="AT286" s="252">
        <v>0.006</v>
      </c>
    </row>
    <row r="287" spans="38:46" ht="12.75">
      <c r="AL287" s="250">
        <v>38508</v>
      </c>
      <c r="AM287" s="251">
        <v>0.737175925925926</v>
      </c>
      <c r="AN287" s="252">
        <v>2770</v>
      </c>
      <c r="AO287" s="252">
        <v>1200</v>
      </c>
      <c r="AP287" s="252">
        <v>-0.001</v>
      </c>
      <c r="AQ287" s="252">
        <v>-0.004</v>
      </c>
      <c r="AR287" s="252">
        <v>1200</v>
      </c>
      <c r="AS287" s="252">
        <v>-0.003</v>
      </c>
      <c r="AT287" s="252">
        <v>-0.029</v>
      </c>
    </row>
    <row r="288" spans="38:46" ht="12.75">
      <c r="AL288" s="250">
        <v>38508</v>
      </c>
      <c r="AM288" s="251">
        <v>0.7441203703703704</v>
      </c>
      <c r="AN288" s="252">
        <v>2780</v>
      </c>
      <c r="AO288" s="252">
        <v>1200</v>
      </c>
      <c r="AP288" s="252">
        <v>0</v>
      </c>
      <c r="AQ288" s="252">
        <v>-0.005</v>
      </c>
      <c r="AR288" s="252">
        <v>1200</v>
      </c>
      <c r="AS288" s="252">
        <v>0.007</v>
      </c>
      <c r="AT288" s="252">
        <v>-0.049</v>
      </c>
    </row>
    <row r="289" spans="38:46" ht="12.75">
      <c r="AL289" s="250">
        <v>38508</v>
      </c>
      <c r="AM289" s="251">
        <v>0.7510648148148148</v>
      </c>
      <c r="AN289" s="252">
        <v>2790</v>
      </c>
      <c r="AO289" s="252">
        <v>1200</v>
      </c>
      <c r="AP289" s="252">
        <v>0</v>
      </c>
      <c r="AQ289" s="252">
        <v>-0.002</v>
      </c>
      <c r="AR289" s="252">
        <v>1200</v>
      </c>
      <c r="AS289" s="252">
        <v>0.003</v>
      </c>
      <c r="AT289" s="252">
        <v>0.012</v>
      </c>
    </row>
    <row r="290" spans="38:46" ht="12.75">
      <c r="AL290" s="250">
        <v>38508</v>
      </c>
      <c r="AM290" s="251">
        <v>0.7580092592592593</v>
      </c>
      <c r="AN290" s="252">
        <v>2800</v>
      </c>
      <c r="AO290" s="252">
        <v>1200</v>
      </c>
      <c r="AP290" s="252">
        <v>-0.001</v>
      </c>
      <c r="AQ290" s="252">
        <v>0.001</v>
      </c>
      <c r="AR290" s="252">
        <v>1200</v>
      </c>
      <c r="AS290" s="252">
        <v>0.006</v>
      </c>
      <c r="AT290" s="252">
        <v>0.002</v>
      </c>
    </row>
    <row r="291" spans="38:46" ht="12.75">
      <c r="AL291" s="250">
        <v>38508</v>
      </c>
      <c r="AM291" s="251">
        <v>0.7649537037037036</v>
      </c>
      <c r="AN291" s="252">
        <v>2810</v>
      </c>
      <c r="AO291" s="252">
        <v>1200</v>
      </c>
      <c r="AP291" s="252">
        <v>-0.001</v>
      </c>
      <c r="AQ291" s="252">
        <v>-0.002</v>
      </c>
      <c r="AR291" s="252">
        <v>1200</v>
      </c>
      <c r="AS291" s="252">
        <v>-0.007</v>
      </c>
      <c r="AT291" s="252">
        <v>0.001</v>
      </c>
    </row>
    <row r="292" spans="38:46" ht="12.75">
      <c r="AL292" s="250">
        <v>38508</v>
      </c>
      <c r="AM292" s="251">
        <v>0.7718981481481482</v>
      </c>
      <c r="AN292" s="252">
        <v>2820</v>
      </c>
      <c r="AO292" s="252">
        <v>1200</v>
      </c>
      <c r="AP292" s="252">
        <v>0.001</v>
      </c>
      <c r="AQ292" s="252">
        <v>-0.002</v>
      </c>
      <c r="AR292" s="252">
        <v>1200</v>
      </c>
      <c r="AS292" s="252">
        <v>0.009</v>
      </c>
      <c r="AT292" s="252">
        <v>-0.013</v>
      </c>
    </row>
    <row r="293" spans="38:46" ht="12.75">
      <c r="AL293" s="250">
        <v>38508</v>
      </c>
      <c r="AM293" s="251">
        <v>0.7788425925925927</v>
      </c>
      <c r="AN293" s="252">
        <v>2830</v>
      </c>
      <c r="AO293" s="252">
        <v>1200</v>
      </c>
      <c r="AP293" s="252">
        <v>-0.002</v>
      </c>
      <c r="AQ293" s="252">
        <v>-0.002</v>
      </c>
      <c r="AR293" s="252">
        <v>1200</v>
      </c>
      <c r="AS293" s="252">
        <v>-0.023</v>
      </c>
      <c r="AT293" s="252">
        <v>0.014</v>
      </c>
    </row>
    <row r="294" spans="38:46" ht="12.75">
      <c r="AL294" s="250">
        <v>38508</v>
      </c>
      <c r="AM294" s="251">
        <v>0.785787037037037</v>
      </c>
      <c r="AN294" s="252">
        <v>2840</v>
      </c>
      <c r="AO294" s="252">
        <v>1200</v>
      </c>
      <c r="AP294" s="252">
        <v>0</v>
      </c>
      <c r="AQ294" s="252">
        <v>-0.003</v>
      </c>
      <c r="AR294" s="252">
        <v>1200</v>
      </c>
      <c r="AS294" s="252">
        <v>-0.004</v>
      </c>
      <c r="AT294" s="252">
        <v>-0.023</v>
      </c>
    </row>
    <row r="295" spans="38:46" ht="12.75">
      <c r="AL295" s="250">
        <v>38508</v>
      </c>
      <c r="AM295" s="251">
        <v>0.7927314814814815</v>
      </c>
      <c r="AN295" s="252">
        <v>2850</v>
      </c>
      <c r="AO295" s="252">
        <v>1200</v>
      </c>
      <c r="AP295" s="252">
        <v>-0.001</v>
      </c>
      <c r="AQ295" s="252">
        <v>-0.002</v>
      </c>
      <c r="AR295" s="252">
        <v>1200</v>
      </c>
      <c r="AS295" s="252">
        <v>0.003</v>
      </c>
      <c r="AT295" s="252">
        <v>0.008</v>
      </c>
    </row>
    <row r="296" spans="38:46" ht="12.75">
      <c r="AL296" s="250">
        <v>38508</v>
      </c>
      <c r="AM296" s="251">
        <v>0.799675925925926</v>
      </c>
      <c r="AN296" s="252">
        <v>2860</v>
      </c>
      <c r="AO296" s="252">
        <v>1200</v>
      </c>
      <c r="AP296" s="252">
        <v>0</v>
      </c>
      <c r="AQ296" s="252">
        <v>-0.002</v>
      </c>
      <c r="AR296" s="252">
        <v>1200</v>
      </c>
      <c r="AS296" s="252">
        <v>-0.008</v>
      </c>
      <c r="AT296" s="252">
        <v>-0.009</v>
      </c>
    </row>
    <row r="297" spans="38:46" ht="12.75">
      <c r="AL297" s="250">
        <v>38508</v>
      </c>
      <c r="AM297" s="251">
        <v>0.8066203703703704</v>
      </c>
      <c r="AN297" s="252">
        <v>2870</v>
      </c>
      <c r="AO297" s="252">
        <v>1200</v>
      </c>
      <c r="AP297" s="252">
        <v>0.001</v>
      </c>
      <c r="AQ297" s="252">
        <v>-0.001</v>
      </c>
      <c r="AR297" s="252">
        <v>1200</v>
      </c>
      <c r="AS297" s="252">
        <v>0.001</v>
      </c>
      <c r="AT297" s="252">
        <v>0.016</v>
      </c>
    </row>
    <row r="298" spans="38:46" ht="12.75">
      <c r="AL298" s="250">
        <v>38508</v>
      </c>
      <c r="AM298" s="251">
        <v>0.8135648148148148</v>
      </c>
      <c r="AN298" s="252">
        <v>2880</v>
      </c>
      <c r="AO298" s="252">
        <v>1200</v>
      </c>
      <c r="AP298" s="252">
        <v>-0.002</v>
      </c>
      <c r="AQ298" s="252">
        <v>-0.002</v>
      </c>
      <c r="AR298" s="252">
        <v>1200</v>
      </c>
      <c r="AS298" s="252">
        <v>-0.004</v>
      </c>
      <c r="AT298" s="252">
        <v>0.006</v>
      </c>
    </row>
    <row r="299" spans="38:46" ht="12.75">
      <c r="AL299" s="250">
        <v>38508</v>
      </c>
      <c r="AM299" s="251">
        <v>0.8205092592592593</v>
      </c>
      <c r="AN299" s="252">
        <v>2890</v>
      </c>
      <c r="AO299" s="252">
        <v>1200</v>
      </c>
      <c r="AP299" s="252">
        <v>-0.001</v>
      </c>
      <c r="AQ299" s="252">
        <v>-0.001</v>
      </c>
      <c r="AR299" s="252">
        <v>1200</v>
      </c>
      <c r="AS299" s="252">
        <v>-0.002</v>
      </c>
      <c r="AT299" s="252">
        <v>-0.001</v>
      </c>
    </row>
    <row r="300" spans="38:46" ht="12.75">
      <c r="AL300" s="250">
        <v>38508</v>
      </c>
      <c r="AM300" s="251">
        <v>0.8274537037037036</v>
      </c>
      <c r="AN300" s="252">
        <v>2900</v>
      </c>
      <c r="AO300" s="252">
        <v>1200</v>
      </c>
      <c r="AP300" s="252">
        <v>-0.001</v>
      </c>
      <c r="AQ300" s="252">
        <v>0</v>
      </c>
      <c r="AR300" s="252">
        <v>1200</v>
      </c>
      <c r="AS300" s="252">
        <v>0.015</v>
      </c>
      <c r="AT300" s="252">
        <v>0.02</v>
      </c>
    </row>
    <row r="301" spans="38:46" ht="12.75">
      <c r="AL301" s="250">
        <v>38508</v>
      </c>
      <c r="AM301" s="251">
        <v>0.8343981481481482</v>
      </c>
      <c r="AN301" s="252">
        <v>2910</v>
      </c>
      <c r="AO301" s="252">
        <v>1200</v>
      </c>
      <c r="AP301" s="252">
        <v>-0.001</v>
      </c>
      <c r="AQ301" s="252">
        <v>-0.001</v>
      </c>
      <c r="AR301" s="252">
        <v>1200</v>
      </c>
      <c r="AS301" s="252">
        <v>-0.007</v>
      </c>
      <c r="AT301" s="252">
        <v>0.015</v>
      </c>
    </row>
    <row r="302" spans="38:46" ht="12.75">
      <c r="AL302" s="250">
        <v>38508</v>
      </c>
      <c r="AM302" s="251">
        <v>0.8413425925925927</v>
      </c>
      <c r="AN302" s="252">
        <v>2920</v>
      </c>
      <c r="AO302" s="252">
        <v>1200</v>
      </c>
      <c r="AP302" s="252">
        <v>0</v>
      </c>
      <c r="AQ302" s="252">
        <v>-0.002</v>
      </c>
      <c r="AR302" s="252">
        <v>1200</v>
      </c>
      <c r="AS302" s="252">
        <v>0.011</v>
      </c>
      <c r="AT302" s="252">
        <v>0.011</v>
      </c>
    </row>
    <row r="303" spans="38:46" ht="12.75">
      <c r="AL303" s="250">
        <v>38508</v>
      </c>
      <c r="AM303" s="251">
        <v>0.848287037037037</v>
      </c>
      <c r="AN303" s="252">
        <v>2930</v>
      </c>
      <c r="AO303" s="252">
        <v>1200</v>
      </c>
      <c r="AP303" s="252">
        <v>0</v>
      </c>
      <c r="AQ303" s="252">
        <v>0</v>
      </c>
      <c r="AR303" s="252">
        <v>1200</v>
      </c>
      <c r="AS303" s="252">
        <v>0.004</v>
      </c>
      <c r="AT303" s="252">
        <v>0</v>
      </c>
    </row>
    <row r="304" spans="38:46" ht="12.75">
      <c r="AL304" s="250">
        <v>38508</v>
      </c>
      <c r="AM304" s="251">
        <v>0.8552314814814815</v>
      </c>
      <c r="AN304" s="252">
        <v>2940</v>
      </c>
      <c r="AO304" s="252">
        <v>1200</v>
      </c>
      <c r="AP304" s="252">
        <v>0</v>
      </c>
      <c r="AQ304" s="252">
        <v>0</v>
      </c>
      <c r="AR304" s="252">
        <v>1200</v>
      </c>
      <c r="AS304" s="252">
        <v>0.006</v>
      </c>
      <c r="AT304" s="252">
        <v>-0.024</v>
      </c>
    </row>
    <row r="305" spans="38:46" ht="12.75">
      <c r="AL305" s="250">
        <v>38509</v>
      </c>
      <c r="AM305" s="251">
        <v>0.4038657407407407</v>
      </c>
      <c r="AN305" s="252">
        <v>3730</v>
      </c>
      <c r="AO305" s="252">
        <v>1400</v>
      </c>
      <c r="AP305" s="252">
        <v>-0.001</v>
      </c>
      <c r="AQ305" s="252">
        <v>0</v>
      </c>
      <c r="AR305" s="252">
        <v>1400</v>
      </c>
      <c r="AS305" s="252">
        <v>0.01</v>
      </c>
      <c r="AT305" s="252">
        <v>0.002</v>
      </c>
    </row>
    <row r="306" spans="38:46" ht="12.75">
      <c r="AL306" s="250">
        <v>38509</v>
      </c>
      <c r="AM306" s="251">
        <v>0.41081018518518514</v>
      </c>
      <c r="AN306" s="252">
        <v>3740</v>
      </c>
      <c r="AO306" s="252">
        <v>1400</v>
      </c>
      <c r="AP306" s="252">
        <v>-0.002</v>
      </c>
      <c r="AQ306" s="252">
        <v>0</v>
      </c>
      <c r="AR306" s="252">
        <v>1400</v>
      </c>
      <c r="AS306" s="252">
        <v>0.009</v>
      </c>
      <c r="AT306" s="252">
        <v>-0.008</v>
      </c>
    </row>
    <row r="307" spans="38:46" ht="12.75">
      <c r="AL307" s="250">
        <v>38509</v>
      </c>
      <c r="AM307" s="251">
        <v>0.41775462962962967</v>
      </c>
      <c r="AN307" s="252">
        <v>3750</v>
      </c>
      <c r="AO307" s="252">
        <v>1400</v>
      </c>
      <c r="AP307" s="252">
        <v>-0.001</v>
      </c>
      <c r="AQ307" s="252">
        <v>-0.003</v>
      </c>
      <c r="AR307" s="252">
        <v>1400</v>
      </c>
      <c r="AS307" s="252">
        <v>-0.008</v>
      </c>
      <c r="AT307" s="252">
        <v>-0.006</v>
      </c>
    </row>
    <row r="308" spans="38:46" ht="12.75">
      <c r="AL308" s="250">
        <v>38509</v>
      </c>
      <c r="AM308" s="251">
        <v>0.4246990740740741</v>
      </c>
      <c r="AN308" s="252">
        <v>3760</v>
      </c>
      <c r="AO308" s="252">
        <v>1400</v>
      </c>
      <c r="AP308" s="252">
        <v>0</v>
      </c>
      <c r="AQ308" s="252">
        <v>-0.002</v>
      </c>
      <c r="AR308" s="252">
        <v>1400</v>
      </c>
      <c r="AS308" s="252">
        <v>0.013</v>
      </c>
      <c r="AT308" s="252">
        <v>0.019</v>
      </c>
    </row>
    <row r="309" spans="38:46" ht="12.75">
      <c r="AL309" s="250">
        <v>38509</v>
      </c>
      <c r="AM309" s="251">
        <v>0.4316435185185185</v>
      </c>
      <c r="AN309" s="252">
        <v>3770</v>
      </c>
      <c r="AO309" s="252">
        <v>1400</v>
      </c>
      <c r="AP309" s="252">
        <v>0</v>
      </c>
      <c r="AQ309" s="252">
        <v>-0.003</v>
      </c>
      <c r="AR309" s="252">
        <v>1400</v>
      </c>
      <c r="AS309" s="252">
        <v>0.007</v>
      </c>
      <c r="AT309" s="252">
        <v>-0.006</v>
      </c>
    </row>
    <row r="310" spans="38:46" ht="12.75">
      <c r="AL310" s="250">
        <v>38509</v>
      </c>
      <c r="AM310" s="251">
        <v>0.4388541666666667</v>
      </c>
      <c r="AN310" s="252">
        <v>3780</v>
      </c>
      <c r="AO310" s="252">
        <v>1500</v>
      </c>
      <c r="AP310" s="252">
        <v>-0.003</v>
      </c>
      <c r="AQ310" s="252">
        <v>-0.004</v>
      </c>
      <c r="AR310" s="252">
        <v>1500</v>
      </c>
      <c r="AS310" s="252">
        <v>-0.023</v>
      </c>
      <c r="AT310" s="252">
        <v>0.007</v>
      </c>
    </row>
    <row r="311" spans="38:46" ht="12.75">
      <c r="AL311" s="250">
        <v>38509</v>
      </c>
      <c r="AM311" s="251">
        <v>0.4455671296296296</v>
      </c>
      <c r="AN311" s="252">
        <v>3790</v>
      </c>
      <c r="AO311" s="252">
        <v>1500</v>
      </c>
      <c r="AP311" s="252">
        <v>0.001</v>
      </c>
      <c r="AQ311" s="252">
        <v>-0.001</v>
      </c>
      <c r="AR311" s="252">
        <v>1500</v>
      </c>
      <c r="AS311" s="252">
        <v>0.005</v>
      </c>
      <c r="AT311" s="252">
        <v>-0.013</v>
      </c>
    </row>
    <row r="312" spans="38:46" ht="12.75">
      <c r="AL312" s="250">
        <v>38509</v>
      </c>
      <c r="AM312" s="251">
        <v>0.4525115740740741</v>
      </c>
      <c r="AN312" s="252">
        <v>3800</v>
      </c>
      <c r="AO312" s="252">
        <v>1500</v>
      </c>
      <c r="AP312" s="252">
        <v>-0.003</v>
      </c>
      <c r="AQ312" s="252">
        <v>0.002</v>
      </c>
      <c r="AR312" s="252">
        <v>1500</v>
      </c>
      <c r="AS312" s="252">
        <v>-0.001</v>
      </c>
      <c r="AT312" s="252">
        <v>-0.007</v>
      </c>
    </row>
    <row r="313" spans="38:46" ht="12.75">
      <c r="AL313" s="250">
        <v>38509</v>
      </c>
      <c r="AM313" s="251">
        <v>0.4594675925925926</v>
      </c>
      <c r="AN313" s="252">
        <v>3810</v>
      </c>
      <c r="AO313" s="252">
        <v>1500</v>
      </c>
      <c r="AP313" s="252">
        <v>0.001</v>
      </c>
      <c r="AQ313" s="252">
        <v>-0.003</v>
      </c>
      <c r="AR313" s="252">
        <v>1500</v>
      </c>
      <c r="AS313" s="252">
        <v>0.005</v>
      </c>
      <c r="AT313" s="252">
        <v>-0.008</v>
      </c>
    </row>
    <row r="314" spans="38:46" ht="12.75">
      <c r="AL314" s="250">
        <v>38509</v>
      </c>
      <c r="AM314" s="251">
        <v>0.46641203703703704</v>
      </c>
      <c r="AN314" s="252">
        <v>3820</v>
      </c>
      <c r="AO314" s="252">
        <v>1500</v>
      </c>
      <c r="AP314" s="252">
        <v>-0.001</v>
      </c>
      <c r="AQ314" s="252">
        <v>-0.001</v>
      </c>
      <c r="AR314" s="252">
        <v>1500</v>
      </c>
      <c r="AS314" s="252">
        <v>0.001</v>
      </c>
      <c r="AT314" s="252">
        <v>0.009</v>
      </c>
    </row>
    <row r="315" spans="38:46" ht="12.75">
      <c r="AL315" s="250">
        <v>38509</v>
      </c>
      <c r="AM315" s="251">
        <v>0.4733449074074074</v>
      </c>
      <c r="AN315" s="252">
        <v>3830</v>
      </c>
      <c r="AO315" s="252">
        <v>1550</v>
      </c>
      <c r="AP315" s="252">
        <v>-0.003</v>
      </c>
      <c r="AQ315" s="252">
        <v>-0.001</v>
      </c>
      <c r="AR315" s="252">
        <v>1550</v>
      </c>
      <c r="AS315" s="252">
        <v>0.005</v>
      </c>
      <c r="AT315" s="252">
        <v>-0.015</v>
      </c>
    </row>
    <row r="316" spans="38:46" ht="12.75">
      <c r="AL316" s="250">
        <v>38509</v>
      </c>
      <c r="AM316" s="251">
        <v>0.48028935185185184</v>
      </c>
      <c r="AN316" s="252">
        <v>3840</v>
      </c>
      <c r="AO316" s="252">
        <v>1550</v>
      </c>
      <c r="AP316" s="252">
        <v>0</v>
      </c>
      <c r="AQ316" s="252">
        <v>-0.001</v>
      </c>
      <c r="AR316" s="252">
        <v>1550</v>
      </c>
      <c r="AS316" s="252">
        <v>-0.003</v>
      </c>
      <c r="AT316" s="252">
        <v>0.009</v>
      </c>
    </row>
    <row r="317" spans="38:46" ht="12.75">
      <c r="AL317" s="250">
        <v>38509</v>
      </c>
      <c r="AM317" s="251">
        <v>0.48723379629629626</v>
      </c>
      <c r="AN317" s="252">
        <v>3850</v>
      </c>
      <c r="AO317" s="252">
        <v>1550</v>
      </c>
      <c r="AP317" s="252">
        <v>-0.001</v>
      </c>
      <c r="AQ317" s="252">
        <v>-0.005</v>
      </c>
      <c r="AR317" s="252">
        <v>1550</v>
      </c>
      <c r="AS317" s="252">
        <v>0.002</v>
      </c>
      <c r="AT317" s="252">
        <v>0.007</v>
      </c>
    </row>
    <row r="318" spans="38:46" ht="12.75">
      <c r="AL318" s="250">
        <v>38509</v>
      </c>
      <c r="AM318" s="251">
        <v>0.49417824074074074</v>
      </c>
      <c r="AN318" s="252">
        <v>3860</v>
      </c>
      <c r="AO318" s="252">
        <v>1550</v>
      </c>
      <c r="AP318" s="252">
        <v>-0.003</v>
      </c>
      <c r="AQ318" s="252">
        <v>-0.001</v>
      </c>
      <c r="AR318" s="252">
        <v>1550</v>
      </c>
      <c r="AS318" s="252">
        <v>-0.027</v>
      </c>
      <c r="AT318" s="252">
        <v>0.015</v>
      </c>
    </row>
    <row r="319" spans="38:46" ht="12.75">
      <c r="AL319" s="250">
        <v>38509</v>
      </c>
      <c r="AM319" s="251">
        <v>0.5011226851851852</v>
      </c>
      <c r="AN319" s="252">
        <v>3870</v>
      </c>
      <c r="AO319" s="252">
        <v>1550</v>
      </c>
      <c r="AP319" s="252">
        <v>-0.002</v>
      </c>
      <c r="AQ319" s="252">
        <v>-0.002</v>
      </c>
      <c r="AR319" s="252">
        <v>1550</v>
      </c>
      <c r="AS319" s="252">
        <v>0.008</v>
      </c>
      <c r="AT319" s="252">
        <v>-0.008</v>
      </c>
    </row>
    <row r="320" spans="38:46" ht="12.75">
      <c r="AL320" s="250">
        <v>38509</v>
      </c>
      <c r="AM320" s="251">
        <v>0.5080671296296296</v>
      </c>
      <c r="AN320" s="252">
        <v>3880</v>
      </c>
      <c r="AO320" s="252">
        <v>1550</v>
      </c>
      <c r="AP320" s="252">
        <v>-0.002</v>
      </c>
      <c r="AQ320" s="252">
        <v>-0.001</v>
      </c>
      <c r="AR320" s="252">
        <v>1550</v>
      </c>
      <c r="AS320" s="252">
        <v>-0.003</v>
      </c>
      <c r="AT320" s="252">
        <v>-0.01</v>
      </c>
    </row>
    <row r="321" spans="38:46" ht="12.75">
      <c r="AL321" s="250">
        <v>38509</v>
      </c>
      <c r="AM321" s="251">
        <v>0.515011574074074</v>
      </c>
      <c r="AN321" s="252">
        <v>3890</v>
      </c>
      <c r="AO321" s="252">
        <v>1550</v>
      </c>
      <c r="AP321" s="252">
        <v>-0.003</v>
      </c>
      <c r="AQ321" s="252">
        <v>0.002</v>
      </c>
      <c r="AR321" s="252">
        <v>1550</v>
      </c>
      <c r="AS321" s="252">
        <v>0.002</v>
      </c>
      <c r="AT321" s="252">
        <v>-0.012</v>
      </c>
    </row>
    <row r="322" spans="38:46" ht="12.75">
      <c r="AL322" s="250">
        <v>38509</v>
      </c>
      <c r="AM322" s="251">
        <v>0.5219560185185185</v>
      </c>
      <c r="AN322" s="252">
        <v>3900</v>
      </c>
      <c r="AO322" s="252">
        <v>1550</v>
      </c>
      <c r="AP322" s="252">
        <v>-0.001</v>
      </c>
      <c r="AQ322" s="252">
        <v>0</v>
      </c>
      <c r="AR322" s="252">
        <v>1550</v>
      </c>
      <c r="AS322" s="252">
        <v>0.001</v>
      </c>
      <c r="AT322" s="252">
        <v>0.027</v>
      </c>
    </row>
    <row r="323" spans="38:46" ht="12.75">
      <c r="AL323" s="250">
        <v>38509</v>
      </c>
      <c r="AM323" s="251">
        <v>0.5288425925925926</v>
      </c>
      <c r="AN323" s="252">
        <v>3910</v>
      </c>
      <c r="AO323" s="252">
        <v>1600</v>
      </c>
      <c r="AP323" s="252">
        <v>-0.001</v>
      </c>
      <c r="AQ323" s="252">
        <v>-0.003</v>
      </c>
      <c r="AR323" s="252">
        <v>1600</v>
      </c>
      <c r="AS323" s="252">
        <v>0.003</v>
      </c>
      <c r="AT323" s="252">
        <v>0</v>
      </c>
    </row>
    <row r="324" spans="38:46" ht="12.75">
      <c r="AL324" s="250">
        <v>38509</v>
      </c>
      <c r="AM324" s="251">
        <v>0.535787037037037</v>
      </c>
      <c r="AN324" s="252">
        <v>3920</v>
      </c>
      <c r="AO324" s="252">
        <v>1600</v>
      </c>
      <c r="AP324" s="252">
        <v>-0.002</v>
      </c>
      <c r="AQ324" s="252">
        <v>-0.002</v>
      </c>
      <c r="AR324" s="252">
        <v>1600</v>
      </c>
      <c r="AS324" s="252">
        <v>0.016</v>
      </c>
      <c r="AT324" s="252">
        <v>0</v>
      </c>
    </row>
    <row r="325" spans="38:46" ht="12.75">
      <c r="AL325" s="250">
        <v>38509</v>
      </c>
      <c r="AM325" s="251">
        <v>0.5427430555555556</v>
      </c>
      <c r="AN325" s="252">
        <v>3930</v>
      </c>
      <c r="AO325" s="252">
        <v>1600</v>
      </c>
      <c r="AP325" s="252">
        <v>-0.002</v>
      </c>
      <c r="AQ325" s="252">
        <v>-0.002</v>
      </c>
      <c r="AR325" s="252">
        <v>1600</v>
      </c>
      <c r="AS325" s="252">
        <v>-0.003</v>
      </c>
      <c r="AT325" s="252">
        <v>0.006</v>
      </c>
    </row>
    <row r="326" spans="38:46" ht="12.75">
      <c r="AL326" s="250">
        <v>38509</v>
      </c>
      <c r="AM326" s="251">
        <v>0.5496875</v>
      </c>
      <c r="AN326" s="252">
        <v>3940</v>
      </c>
      <c r="AO326" s="252">
        <v>1600</v>
      </c>
      <c r="AP326" s="252">
        <v>-0.002</v>
      </c>
      <c r="AQ326" s="252">
        <v>-0.001</v>
      </c>
      <c r="AR326" s="252">
        <v>1600</v>
      </c>
      <c r="AS326" s="252">
        <v>-0.006</v>
      </c>
      <c r="AT326" s="252">
        <v>0.007</v>
      </c>
    </row>
    <row r="327" spans="38:46" ht="12.75">
      <c r="AL327" s="250">
        <v>38509</v>
      </c>
      <c r="AM327" s="251">
        <v>0.5566319444444444</v>
      </c>
      <c r="AN327" s="252">
        <v>3950</v>
      </c>
      <c r="AO327" s="252">
        <v>1600</v>
      </c>
      <c r="AP327" s="252">
        <v>-0.001</v>
      </c>
      <c r="AQ327" s="252">
        <v>-0.003</v>
      </c>
      <c r="AR327" s="252">
        <v>1600</v>
      </c>
      <c r="AS327" s="252">
        <v>-0.012</v>
      </c>
      <c r="AT327" s="252">
        <v>-0.005</v>
      </c>
    </row>
    <row r="328" spans="38:46" ht="12.75">
      <c r="AL328" s="250">
        <v>38509</v>
      </c>
      <c r="AM328" s="251">
        <v>0.5635763888888888</v>
      </c>
      <c r="AN328" s="252">
        <v>3960</v>
      </c>
      <c r="AO328" s="252">
        <v>1600</v>
      </c>
      <c r="AP328" s="252">
        <v>-0.001</v>
      </c>
      <c r="AQ328" s="252">
        <v>-0.004</v>
      </c>
      <c r="AR328" s="252">
        <v>1600</v>
      </c>
      <c r="AS328" s="252">
        <v>0.011</v>
      </c>
      <c r="AT328" s="252">
        <v>-0.008</v>
      </c>
    </row>
    <row r="329" spans="38:46" ht="12.75">
      <c r="AL329" s="250">
        <v>38509</v>
      </c>
      <c r="AM329" s="251">
        <v>0.5705208333333334</v>
      </c>
      <c r="AN329" s="252">
        <v>3970</v>
      </c>
      <c r="AO329" s="252">
        <v>1600</v>
      </c>
      <c r="AP329" s="252">
        <v>-0.001</v>
      </c>
      <c r="AQ329" s="252">
        <v>-0.002</v>
      </c>
      <c r="AR329" s="252">
        <v>1600</v>
      </c>
      <c r="AS329" s="252">
        <v>0.007</v>
      </c>
      <c r="AT329" s="252">
        <v>-0.021</v>
      </c>
    </row>
    <row r="330" spans="38:46" ht="12.75">
      <c r="AL330" s="250">
        <v>38509</v>
      </c>
      <c r="AM330" s="251">
        <v>0.5774652777777778</v>
      </c>
      <c r="AN330" s="252">
        <v>3980</v>
      </c>
      <c r="AO330" s="252">
        <v>1600</v>
      </c>
      <c r="AP330" s="252">
        <v>0</v>
      </c>
      <c r="AQ330" s="252">
        <v>-0.005</v>
      </c>
      <c r="AR330" s="252">
        <v>1600</v>
      </c>
      <c r="AS330" s="252">
        <v>-0.004</v>
      </c>
      <c r="AT330" s="252">
        <v>0.012</v>
      </c>
    </row>
    <row r="331" spans="38:46" ht="12.75">
      <c r="AL331" s="250">
        <v>38509</v>
      </c>
      <c r="AM331" s="251">
        <v>0.5844097222222222</v>
      </c>
      <c r="AN331" s="252">
        <v>3990</v>
      </c>
      <c r="AO331" s="252">
        <v>1600</v>
      </c>
      <c r="AP331" s="252">
        <v>-0.001</v>
      </c>
      <c r="AQ331" s="252">
        <v>-0.003</v>
      </c>
      <c r="AR331" s="252">
        <v>1600</v>
      </c>
      <c r="AS331" s="252">
        <v>-0.003</v>
      </c>
      <c r="AT331" s="252">
        <v>0.002</v>
      </c>
    </row>
    <row r="332" spans="38:46" ht="12.75">
      <c r="AL332" s="250">
        <v>38509</v>
      </c>
      <c r="AM332" s="251">
        <v>0.5913541666666667</v>
      </c>
      <c r="AN332" s="252">
        <v>4000</v>
      </c>
      <c r="AO332" s="252">
        <v>1600</v>
      </c>
      <c r="AP332" s="252">
        <v>-0.002</v>
      </c>
      <c r="AQ332" s="252">
        <v>-0.003</v>
      </c>
      <c r="AR332" s="252">
        <v>1600</v>
      </c>
      <c r="AS332" s="252">
        <v>-0.008</v>
      </c>
      <c r="AT332" s="252">
        <v>-0.015</v>
      </c>
    </row>
    <row r="333" spans="38:46" ht="12.75">
      <c r="AL333" s="250">
        <v>38509</v>
      </c>
      <c r="AM333" s="251">
        <v>0.5982986111111112</v>
      </c>
      <c r="AN333" s="252">
        <v>4010</v>
      </c>
      <c r="AO333" s="252">
        <v>1600</v>
      </c>
      <c r="AP333" s="252">
        <v>-0.003</v>
      </c>
      <c r="AQ333" s="252">
        <v>-0.001</v>
      </c>
      <c r="AR333" s="252">
        <v>1600</v>
      </c>
      <c r="AS333" s="252">
        <v>-0.004</v>
      </c>
      <c r="AT333" s="252">
        <v>-0.01</v>
      </c>
    </row>
    <row r="334" spans="38:46" ht="12.75">
      <c r="AL334" s="250">
        <v>38509</v>
      </c>
      <c r="AM334" s="251">
        <v>0.6052430555555556</v>
      </c>
      <c r="AN334" s="252">
        <v>4020</v>
      </c>
      <c r="AO334" s="252">
        <v>1600</v>
      </c>
      <c r="AP334" s="252">
        <v>-0.001</v>
      </c>
      <c r="AQ334" s="252">
        <v>0</v>
      </c>
      <c r="AR334" s="252">
        <v>1600</v>
      </c>
      <c r="AS334" s="252">
        <v>-0.009</v>
      </c>
      <c r="AT334" s="252">
        <v>0.002</v>
      </c>
    </row>
    <row r="335" spans="38:46" ht="12.75">
      <c r="AL335" s="250">
        <v>38509</v>
      </c>
      <c r="AM335" s="251">
        <v>0.6121643518518519</v>
      </c>
      <c r="AN335" s="252">
        <v>4030</v>
      </c>
      <c r="AO335" s="252">
        <v>1650</v>
      </c>
      <c r="AP335" s="252">
        <v>-0.002</v>
      </c>
      <c r="AQ335" s="252">
        <v>-0.003</v>
      </c>
      <c r="AR335" s="252">
        <v>1650</v>
      </c>
      <c r="AS335" s="252">
        <v>-0.006</v>
      </c>
      <c r="AT335" s="252">
        <v>0.001</v>
      </c>
    </row>
    <row r="336" spans="38:46" ht="12.75">
      <c r="AL336" s="250">
        <v>38509</v>
      </c>
      <c r="AM336" s="251">
        <v>0.6191087962962963</v>
      </c>
      <c r="AN336" s="252">
        <v>4040</v>
      </c>
      <c r="AO336" s="252">
        <v>1650</v>
      </c>
      <c r="AP336" s="252">
        <v>-0.004</v>
      </c>
      <c r="AQ336" s="252">
        <v>-0.005</v>
      </c>
      <c r="AR336" s="252">
        <v>1650</v>
      </c>
      <c r="AS336" s="252">
        <v>0.011</v>
      </c>
      <c r="AT336" s="252">
        <v>-0.005</v>
      </c>
    </row>
    <row r="337" spans="38:46" ht="12.75">
      <c r="AL337" s="250">
        <v>38509</v>
      </c>
      <c r="AM337" s="251">
        <v>0.6260532407407408</v>
      </c>
      <c r="AN337" s="252">
        <v>4050</v>
      </c>
      <c r="AO337" s="252">
        <v>1650</v>
      </c>
      <c r="AP337" s="252">
        <v>-0.001</v>
      </c>
      <c r="AQ337" s="252">
        <v>-0.002</v>
      </c>
      <c r="AR337" s="252">
        <v>1650</v>
      </c>
      <c r="AS337" s="252">
        <v>-0.02</v>
      </c>
      <c r="AT337" s="252">
        <v>-0.001</v>
      </c>
    </row>
    <row r="338" spans="38:46" ht="12.75">
      <c r="AL338" s="250">
        <v>38509</v>
      </c>
      <c r="AM338" s="251">
        <v>0.6329976851851852</v>
      </c>
      <c r="AN338" s="252">
        <v>4060</v>
      </c>
      <c r="AO338" s="252">
        <v>1650</v>
      </c>
      <c r="AP338" s="252">
        <v>0</v>
      </c>
      <c r="AQ338" s="252">
        <v>-0.001</v>
      </c>
      <c r="AR338" s="252">
        <v>1650</v>
      </c>
      <c r="AS338" s="252">
        <v>0.013</v>
      </c>
      <c r="AT338" s="252">
        <v>0.008</v>
      </c>
    </row>
    <row r="339" spans="38:46" ht="12.75">
      <c r="AL339" s="250">
        <v>38509</v>
      </c>
      <c r="AM339" s="251">
        <v>0.6399421296296296</v>
      </c>
      <c r="AN339" s="252">
        <v>4070</v>
      </c>
      <c r="AO339" s="252">
        <v>1650</v>
      </c>
      <c r="AP339" s="252">
        <v>-0.001</v>
      </c>
      <c r="AQ339" s="252">
        <v>-0.005</v>
      </c>
      <c r="AR339" s="252">
        <v>1650</v>
      </c>
      <c r="AS339" s="252">
        <v>-0.016</v>
      </c>
      <c r="AT339" s="252">
        <v>0.015</v>
      </c>
    </row>
    <row r="340" spans="38:46" ht="12.75">
      <c r="AL340" s="250">
        <v>38509</v>
      </c>
      <c r="AM340" s="251">
        <v>0.6470023148148148</v>
      </c>
      <c r="AN340" s="252">
        <v>4080</v>
      </c>
      <c r="AO340" s="252">
        <v>1700</v>
      </c>
      <c r="AP340" s="252">
        <v>-0.004</v>
      </c>
      <c r="AQ340" s="252">
        <v>-0.003</v>
      </c>
      <c r="AR340" s="252">
        <v>1700</v>
      </c>
      <c r="AS340" s="252">
        <v>0.012</v>
      </c>
      <c r="AT340" s="252">
        <v>0.008</v>
      </c>
    </row>
    <row r="341" spans="38:46" ht="12.75">
      <c r="AL341" s="250">
        <v>38509</v>
      </c>
      <c r="AM341" s="251">
        <v>0.6539467592592593</v>
      </c>
      <c r="AN341" s="252">
        <v>4090</v>
      </c>
      <c r="AO341" s="252">
        <v>1700</v>
      </c>
      <c r="AP341" s="252">
        <v>-0.005</v>
      </c>
      <c r="AQ341" s="252">
        <v>-0.005</v>
      </c>
      <c r="AR341" s="252">
        <v>1700</v>
      </c>
      <c r="AS341" s="252">
        <v>-0.009</v>
      </c>
      <c r="AT341" s="252">
        <v>0.005</v>
      </c>
    </row>
    <row r="342" spans="38:46" ht="12.75">
      <c r="AL342" s="250">
        <v>38509</v>
      </c>
      <c r="AM342" s="251">
        <v>0.660775462962963</v>
      </c>
      <c r="AN342" s="252">
        <v>4100</v>
      </c>
      <c r="AO342" s="252">
        <v>1700</v>
      </c>
      <c r="AP342" s="252">
        <v>-0.004</v>
      </c>
      <c r="AQ342" s="252">
        <v>-0.004</v>
      </c>
      <c r="AR342" s="252">
        <v>1700</v>
      </c>
      <c r="AS342" s="252">
        <v>-0.006</v>
      </c>
      <c r="AT342" s="252">
        <v>0.001</v>
      </c>
    </row>
    <row r="343" spans="38:46" ht="12.75">
      <c r="AL343" s="250">
        <v>38509</v>
      </c>
      <c r="AM343" s="251">
        <v>0.6677199074074074</v>
      </c>
      <c r="AN343" s="252">
        <v>4110</v>
      </c>
      <c r="AO343" s="252">
        <v>1700</v>
      </c>
      <c r="AP343" s="252">
        <v>-0.003</v>
      </c>
      <c r="AQ343" s="252">
        <v>-0.003</v>
      </c>
      <c r="AR343" s="252">
        <v>1700</v>
      </c>
      <c r="AS343" s="252">
        <v>0.008</v>
      </c>
      <c r="AT343" s="252">
        <v>0.018</v>
      </c>
    </row>
    <row r="344" spans="38:46" ht="12.75">
      <c r="AL344" s="250">
        <v>38509</v>
      </c>
      <c r="AM344" s="251">
        <v>0.6746643518518519</v>
      </c>
      <c r="AN344" s="252">
        <v>4120</v>
      </c>
      <c r="AO344" s="252">
        <v>1700</v>
      </c>
      <c r="AP344" s="252">
        <v>-0.004</v>
      </c>
      <c r="AQ344" s="252">
        <v>-0.004</v>
      </c>
      <c r="AR344" s="252">
        <v>1700</v>
      </c>
      <c r="AS344" s="252">
        <v>-0.01</v>
      </c>
      <c r="AT344" s="252">
        <v>0.032</v>
      </c>
    </row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2005-06-30T15:56:57Z</dcterms:modified>
  <cp:category/>
  <cp:version/>
  <cp:contentType/>
  <cp:contentStatus/>
</cp:coreProperties>
</file>