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<sst xmlns="http://schemas.openxmlformats.org/spreadsheetml/2006/main" count="137" uniqueCount="60">
  <si>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</si>
  <si>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</si>
  <si>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</si>
  <si>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</si>
  <si>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</si>
  <si>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</si>
  <si>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</si>
  <si>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</si>
  <si>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</si>
  <si>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</si>
  <si>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</si>
  <si>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</si>
  <si>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</si>
  <si>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</si>
  <si>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</si>
  <si>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</si>
  <si>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</si>
  <si>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</si>
  <si>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</si>
  <si>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</si>
  <si>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</si>
  <si>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</si>
  <si>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</si>
  <si>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</si>
  <si>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</si>
  <si>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</si>
  <si>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</si>
  <si>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</si>
  <si>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</si>
  <si>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</si>
  <si>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</si>
  <si>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</si>
  <si>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</si>
  <si>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</si>
  <si>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</si>
  <si>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</si>
  <si>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</si>
  <si>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</si>
  <si>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</si>
  <si>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</si>
  <si>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</si>
  <si>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</si>
  <si>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</si>
  <si>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</si>
  <si>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</si>
  <si>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</si>
  <si>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</si>
  <si>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</si>
  <si>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</si>
  <si>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BU-</t>
  </si>
  <si>
    <t>FM_Hd_16</t>
  </si>
  <si>
    <t>A_107</t>
  </si>
  <si>
    <t>B_156</t>
  </si>
  <si>
    <t>MODULE   FM_Hd_16</t>
  </si>
  <si>
    <t>MODULE    FM_Hd_16</t>
  </si>
  <si>
    <t>AL-0</t>
  </si>
  <si>
    <t>AL-1</t>
  </si>
  <si>
    <t>dP1 , mb</t>
  </si>
  <si>
    <t>dP 2, mb</t>
  </si>
  <si>
    <t>dP3 , mb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</si>
</sst>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8.5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b/>
      <i/>
      <sz val="9"/>
      <color indexed="17"/>
      <name val="Arial"/>
      <family val="2"/>
    </font>
    <font>
      <b/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5" fillId="2" borderId="64" xfId="0" applyNumberFormat="1" applyFont="1" applyFill="1" applyBorder="1" applyAlignment="1">
      <alignment horizont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5" fillId="2" borderId="72" xfId="0" applyNumberFormat="1" applyFont="1" applyFill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3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43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5" fillId="2" borderId="84" xfId="0" applyNumberFormat="1" applyFont="1" applyFill="1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3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3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0" fillId="0" borderId="110" xfId="0" applyBorder="1" applyAlignment="1">
      <alignment horizontal="center"/>
    </xf>
    <xf numFmtId="0" fontId="8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1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8" fillId="0" borderId="112" xfId="0" applyFont="1" applyBorder="1" applyAlignment="1">
      <alignment horizontal="center"/>
    </xf>
    <xf numFmtId="0" fontId="48" fillId="0" borderId="113" xfId="0" applyFont="1" applyBorder="1" applyAlignment="1">
      <alignment horizontal="center"/>
    </xf>
    <xf numFmtId="0" fontId="48" fillId="0" borderId="114" xfId="0" applyFont="1" applyBorder="1" applyAlignment="1">
      <alignment horizontal="center"/>
    </xf>
    <xf numFmtId="0" fontId="48" fillId="0" borderId="115" xfId="0" applyFont="1" applyBorder="1" applyAlignment="1">
      <alignment horizontal="center"/>
    </xf>
    <xf numFmtId="0" fontId="8" fillId="4" borderId="116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4" borderId="117" xfId="0" applyFont="1" applyFill="1" applyBorder="1" applyAlignment="1">
      <alignment horizontal="center" vertical="center"/>
    </xf>
    <xf numFmtId="0" fontId="24" fillId="4" borderId="118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4" fillId="4" borderId="116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FM_Hd_16_A107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9079056"/>
        <c:axId val="61949457"/>
      </c:scatterChart>
      <c:valAx>
        <c:axId val="5907905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49457"/>
        <c:crosses val="autoZero"/>
        <c:crossBetween val="midCat"/>
        <c:dispUnits/>
      </c:valAx>
      <c:valAx>
        <c:axId val="6194945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FM_Hd_16_B156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0674202"/>
        <c:axId val="51850091"/>
      </c:scatterChart>
      <c:valAx>
        <c:axId val="2067420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0091"/>
        <c:crosses val="autoZero"/>
        <c:crossBetween val="midCat"/>
        <c:dispUnits/>
      </c:valAx>
      <c:valAx>
        <c:axId val="5185009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6742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FM_Hd_16_A107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63997636"/>
        <c:axId val="39107813"/>
      </c:scatterChart>
      <c:valAx>
        <c:axId val="6399763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07813"/>
        <c:crosses val="autoZero"/>
        <c:crossBetween val="midCat"/>
        <c:dispUnits/>
      </c:valAx>
      <c:valAx>
        <c:axId val="3910781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976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16425998"/>
        <c:axId val="13616255"/>
      </c:scatterChart>
      <c:valAx>
        <c:axId val="1642599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16255"/>
        <c:crosses val="autoZero"/>
        <c:crossBetween val="midCat"/>
        <c:dispUnits/>
      </c:valAx>
      <c:valAx>
        <c:axId val="13616255"/>
        <c:scaling>
          <c:orientation val="minMax"/>
          <c:max val="31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25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59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86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Modul!$J$9</c:f>
              <c:strCache>
                <c:ptCount val="1"/>
                <c:pt idx="0">
                  <c:v>AL-0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Modul!$J$10:$J$64</c:f>
              <c:numCache/>
            </c:numRef>
          </c:yVal>
          <c:smooth val="0"/>
        </c:ser>
        <c:ser>
          <c:idx val="0"/>
          <c:order val="1"/>
          <c:tx>
            <c:strRef>
              <c:f>Modul!$K$9</c:f>
              <c:strCache>
                <c:ptCount val="1"/>
                <c:pt idx="0">
                  <c:v>AL-1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Modul!$K$10:$K$64</c:f>
              <c:numCache/>
            </c:numRef>
          </c:yVal>
          <c:smooth val="0"/>
        </c:ser>
        <c:axId val="55437432"/>
        <c:axId val="29174841"/>
      </c:scatterChart>
      <c:valAx>
        <c:axId val="5543743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174841"/>
        <c:crosses val="autoZero"/>
        <c:crossBetween val="midCat"/>
        <c:dispUnits/>
      </c:valAx>
      <c:valAx>
        <c:axId val="29174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437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87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85"/>
          <c:w val="0.9542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dP1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Modul!$Q$3:$Q$47</c:f>
              <c:numCache/>
            </c:numRef>
          </c:xVal>
          <c:yVal>
            <c:numRef>
              <c:f>Modul!$R$3:$R$47</c:f>
              <c:numCache/>
            </c:numRef>
          </c:yVal>
          <c:smooth val="0"/>
        </c:ser>
        <c:ser>
          <c:idx val="1"/>
          <c:order val="1"/>
          <c:tx>
            <c:strRef>
              <c:f>Modul!$S$2</c:f>
              <c:strCache>
                <c:ptCount val="1"/>
                <c:pt idx="0">
                  <c:v>dP 2, mb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Modul!$Q$3:$Q$47</c:f>
              <c:numCache/>
            </c:numRef>
          </c:xVal>
          <c:yVal>
            <c:numRef>
              <c:f>Modul!$S$3:$S$47</c:f>
              <c:numCache/>
            </c:numRef>
          </c:yVal>
          <c:smooth val="0"/>
        </c:ser>
        <c:ser>
          <c:idx val="2"/>
          <c:order val="2"/>
          <c:tx>
            <c:strRef>
              <c:f>Modul!$T$2</c:f>
              <c:strCache>
                <c:ptCount val="1"/>
                <c:pt idx="0">
                  <c:v>dP3 , mb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Modul!$Q$3:$Q$47</c:f>
              <c:numCache/>
            </c:numRef>
          </c:xVal>
          <c:yVal>
            <c:numRef>
              <c:f>Modul!$T$3:$T$47</c:f>
              <c:numCache/>
            </c:numRef>
          </c:yVal>
          <c:smooth val="0"/>
        </c:ser>
        <c:axId val="61246978"/>
        <c:axId val="14351891"/>
      </c:scatterChart>
      <c:valAx>
        <c:axId val="6124697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sec</a:t>
                </a:r>
              </a:p>
            </c:rich>
          </c:tx>
          <c:layout>
            <c:manualLayout>
              <c:xMode val="factor"/>
              <c:yMode val="factor"/>
              <c:x val="0.051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1891"/>
        <c:crosses val="autoZero"/>
        <c:crossBetween val="midCat"/>
        <c:dispUnits/>
      </c:valAx>
      <c:valAx>
        <c:axId val="14351891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P, mb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469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1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102</xdr:row>
      <xdr:rowOff>38100</xdr:rowOff>
    </xdr:from>
    <xdr:to>
      <xdr:col>11</xdr:col>
      <xdr:colOff>333375</xdr:colOff>
      <xdr:row>118</xdr:row>
      <xdr:rowOff>142875</xdr:rowOff>
    </xdr:to>
    <xdr:graphicFrame>
      <xdr:nvGraphicFramePr>
        <xdr:cNvPr id="3" name="Chart 40"/>
        <xdr:cNvGraphicFramePr/>
      </xdr:nvGraphicFramePr>
      <xdr:xfrm>
        <a:off x="1447800" y="14992350"/>
        <a:ext cx="4543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180975</xdr:colOff>
      <xdr:row>10</xdr:row>
      <xdr:rowOff>0</xdr:rowOff>
    </xdr:from>
    <xdr:to>
      <xdr:col>27</xdr:col>
      <xdr:colOff>276225</xdr:colOff>
      <xdr:row>26</xdr:row>
      <xdr:rowOff>104775</xdr:rowOff>
    </xdr:to>
    <xdr:graphicFrame>
      <xdr:nvGraphicFramePr>
        <xdr:cNvPr id="3" name="Chart 5"/>
        <xdr:cNvGraphicFramePr/>
      </xdr:nvGraphicFramePr>
      <xdr:xfrm>
        <a:off x="13087350" y="1733550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1">
      <selection activeCell="Q108" sqref="Q108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2"/>
    </row>
    <row r="3" spans="4:7" ht="12.75">
      <c r="D3" s="1" t="s">
        <v>11</v>
      </c>
      <c r="E3" s="5">
        <v>80.8</v>
      </c>
      <c r="F3" s="3"/>
      <c r="G3" s="3"/>
    </row>
    <row r="4" spans="4:5" ht="14.25">
      <c r="D4" s="202" t="s">
        <v>2</v>
      </c>
      <c r="E4" s="202"/>
    </row>
    <row r="6" spans="1:16" ht="13.5" thickBot="1">
      <c r="A6" s="78" t="s">
        <v>12</v>
      </c>
      <c r="B6" s="210" t="s">
        <v>50</v>
      </c>
      <c r="C6" s="211"/>
      <c r="D6" s="6"/>
      <c r="E6" s="6"/>
      <c r="F6" s="6"/>
      <c r="G6" s="6"/>
      <c r="H6" s="6"/>
      <c r="N6" s="78" t="s">
        <v>12</v>
      </c>
      <c r="O6" s="210" t="s">
        <v>50</v>
      </c>
      <c r="P6" s="211"/>
    </row>
    <row r="7" spans="1:16" ht="14.25" thickBot="1" thickTop="1">
      <c r="A7" s="72" t="s">
        <v>9</v>
      </c>
      <c r="B7" s="212" t="s">
        <v>51</v>
      </c>
      <c r="C7" s="213"/>
      <c r="D7" s="213"/>
      <c r="E7" s="213"/>
      <c r="F7" s="213"/>
      <c r="G7" s="213"/>
      <c r="H7" s="214"/>
      <c r="I7" s="212" t="s">
        <v>52</v>
      </c>
      <c r="J7" s="213"/>
      <c r="K7" s="213"/>
      <c r="L7" s="213"/>
      <c r="M7" s="213"/>
      <c r="N7" s="213"/>
      <c r="O7" s="215"/>
      <c r="P7" s="119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0"/>
      <c r="P8" s="117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8" t="s">
        <v>0</v>
      </c>
    </row>
    <row r="10" spans="1:16" s="121" customFormat="1" ht="10.5" customHeight="1">
      <c r="A10" s="34">
        <v>0</v>
      </c>
      <c r="B10" s="166"/>
      <c r="C10" s="167">
        <v>5.796</v>
      </c>
      <c r="D10" s="156">
        <f>$E$2*($E$3/C10)^2</f>
        <v>74.35512937934396</v>
      </c>
      <c r="E10" s="168"/>
      <c r="F10" s="167">
        <v>5.79</v>
      </c>
      <c r="G10" s="156">
        <f>$E$2*($E$3/F10)^2</f>
        <v>74.50931312100846</v>
      </c>
      <c r="H10" s="169"/>
      <c r="I10" s="166"/>
      <c r="J10" s="170">
        <v>5.82</v>
      </c>
      <c r="K10" s="156">
        <f>$E$2*($E$3/J10)^2</f>
        <v>73.74315560751525</v>
      </c>
      <c r="L10" s="166"/>
      <c r="M10" s="170">
        <v>5.925</v>
      </c>
      <c r="N10" s="156">
        <f>$E$2*($E$3/M10)^2</f>
        <v>71.15263334579572</v>
      </c>
      <c r="O10" s="171"/>
      <c r="P10" s="33">
        <v>0</v>
      </c>
    </row>
    <row r="11" spans="1:16" s="121" customFormat="1" ht="10.5" customHeight="1">
      <c r="A11" s="37">
        <v>1</v>
      </c>
      <c r="B11" s="154"/>
      <c r="C11" s="155">
        <v>5.779</v>
      </c>
      <c r="D11" s="156">
        <f aca="true" t="shared" si="0" ref="D11:D73">$E$2*($E$3/C11)^2</f>
        <v>74.79323161133713</v>
      </c>
      <c r="E11" s="157"/>
      <c r="F11" s="155">
        <v>5.693</v>
      </c>
      <c r="G11" s="156">
        <f aca="true" t="shared" si="1" ref="G11:G73">$E$2*($E$3/F11)^2</f>
        <v>77.06999301362973</v>
      </c>
      <c r="H11" s="158"/>
      <c r="I11" s="154"/>
      <c r="J11" s="155">
        <v>5.818</v>
      </c>
      <c r="K11" s="156">
        <f aca="true" t="shared" si="2" ref="K11:K73">$E$2*($E$3/J11)^2</f>
        <v>73.79386432570604</v>
      </c>
      <c r="L11" s="154"/>
      <c r="M11" s="155">
        <v>5.846</v>
      </c>
      <c r="N11" s="156">
        <f aca="true" t="shared" si="3" ref="N11:N73">$E$2*($E$3/M11)^2</f>
        <v>73.08867103179344</v>
      </c>
      <c r="O11" s="159"/>
      <c r="P11" s="122">
        <v>1</v>
      </c>
    </row>
    <row r="12" spans="1:16" s="121" customFormat="1" ht="10.5" customHeight="1">
      <c r="A12" s="37">
        <v>2</v>
      </c>
      <c r="B12" s="154"/>
      <c r="C12" s="155">
        <v>5.804</v>
      </c>
      <c r="D12" s="156">
        <f t="shared" si="0"/>
        <v>74.15029440947353</v>
      </c>
      <c r="E12" s="157"/>
      <c r="F12" s="155">
        <v>5.818</v>
      </c>
      <c r="G12" s="156">
        <f t="shared" si="1"/>
        <v>73.79386432570604</v>
      </c>
      <c r="H12" s="158"/>
      <c r="I12" s="154"/>
      <c r="J12" s="155">
        <v>5.839</v>
      </c>
      <c r="K12" s="156">
        <f t="shared" si="2"/>
        <v>73.26401865012825</v>
      </c>
      <c r="L12" s="154"/>
      <c r="M12" s="155">
        <v>5.916</v>
      </c>
      <c r="N12" s="156">
        <f t="shared" si="3"/>
        <v>71.36928676019147</v>
      </c>
      <c r="O12" s="159"/>
      <c r="P12" s="122">
        <v>2</v>
      </c>
    </row>
    <row r="13" spans="1:16" s="121" customFormat="1" ht="10.5" customHeight="1">
      <c r="A13" s="37">
        <v>3</v>
      </c>
      <c r="B13" s="154"/>
      <c r="C13" s="155">
        <v>5.818</v>
      </c>
      <c r="D13" s="156">
        <f t="shared" si="0"/>
        <v>73.79386432570604</v>
      </c>
      <c r="E13" s="157"/>
      <c r="F13" s="155">
        <v>5.771</v>
      </c>
      <c r="G13" s="156">
        <f t="shared" si="1"/>
        <v>75.00073830994491</v>
      </c>
      <c r="H13" s="158"/>
      <c r="I13" s="154"/>
      <c r="J13" s="155">
        <v>5.869</v>
      </c>
      <c r="K13" s="156">
        <f t="shared" si="2"/>
        <v>72.51693972340557</v>
      </c>
      <c r="L13" s="154"/>
      <c r="M13" s="155">
        <v>5.919</v>
      </c>
      <c r="N13" s="156">
        <f t="shared" si="3"/>
        <v>71.2969591370076</v>
      </c>
      <c r="O13" s="159"/>
      <c r="P13" s="122">
        <v>3</v>
      </c>
    </row>
    <row r="14" spans="1:16" s="121" customFormat="1" ht="10.5" customHeight="1">
      <c r="A14" s="37">
        <v>4</v>
      </c>
      <c r="B14" s="154"/>
      <c r="C14" s="155">
        <v>5.794</v>
      </c>
      <c r="D14" s="156">
        <f t="shared" si="0"/>
        <v>74.40647074110089</v>
      </c>
      <c r="E14" s="157"/>
      <c r="F14" s="155">
        <v>5.912</v>
      </c>
      <c r="G14" s="156">
        <f t="shared" si="1"/>
        <v>71.46589492072269</v>
      </c>
      <c r="H14" s="158"/>
      <c r="I14" s="154"/>
      <c r="J14" s="155">
        <v>5.841</v>
      </c>
      <c r="K14" s="156">
        <f t="shared" si="2"/>
        <v>73.21385499624074</v>
      </c>
      <c r="L14" s="154"/>
      <c r="M14" s="155">
        <v>5.917</v>
      </c>
      <c r="N14" s="156">
        <f t="shared" si="3"/>
        <v>71.3451653284211</v>
      </c>
      <c r="O14" s="159"/>
      <c r="P14" s="122">
        <v>4</v>
      </c>
    </row>
    <row r="15" spans="1:16" s="121" customFormat="1" ht="10.5" customHeight="1">
      <c r="A15" s="37">
        <v>5</v>
      </c>
      <c r="B15" s="154"/>
      <c r="C15" s="155">
        <v>5.773</v>
      </c>
      <c r="D15" s="156">
        <f t="shared" si="0"/>
        <v>74.94878075119222</v>
      </c>
      <c r="E15" s="157"/>
      <c r="F15" s="155">
        <v>5.855</v>
      </c>
      <c r="G15" s="156">
        <f t="shared" si="1"/>
        <v>72.86414755684811</v>
      </c>
      <c r="H15" s="158"/>
      <c r="I15" s="154"/>
      <c r="J15" s="155">
        <v>5.864</v>
      </c>
      <c r="K15" s="156">
        <f t="shared" si="2"/>
        <v>72.6406570765454</v>
      </c>
      <c r="L15" s="154"/>
      <c r="M15" s="155">
        <v>5.914</v>
      </c>
      <c r="N15" s="156">
        <f t="shared" si="3"/>
        <v>71.41756633720459</v>
      </c>
      <c r="O15" s="159"/>
      <c r="P15" s="122">
        <v>5</v>
      </c>
    </row>
    <row r="16" spans="1:16" s="121" customFormat="1" ht="10.5" customHeight="1">
      <c r="A16" s="37">
        <v>6</v>
      </c>
      <c r="B16" s="154"/>
      <c r="C16" s="155">
        <v>5.854</v>
      </c>
      <c r="D16" s="156">
        <f t="shared" si="0"/>
        <v>72.88904348134639</v>
      </c>
      <c r="E16" s="157"/>
      <c r="F16" s="155">
        <v>5.82</v>
      </c>
      <c r="G16" s="156">
        <f t="shared" si="1"/>
        <v>73.74315560751525</v>
      </c>
      <c r="H16" s="158"/>
      <c r="I16" s="154"/>
      <c r="J16" s="155">
        <v>5.844</v>
      </c>
      <c r="K16" s="156">
        <f t="shared" si="2"/>
        <v>73.1387060609851</v>
      </c>
      <c r="L16" s="154"/>
      <c r="M16" s="155">
        <v>5.942</v>
      </c>
      <c r="N16" s="156">
        <f t="shared" si="3"/>
        <v>70.7460818655281</v>
      </c>
      <c r="O16" s="159"/>
      <c r="P16" s="122">
        <v>6</v>
      </c>
    </row>
    <row r="17" spans="1:16" s="121" customFormat="1" ht="10.5" customHeight="1">
      <c r="A17" s="37">
        <v>7</v>
      </c>
      <c r="B17" s="154"/>
      <c r="C17" s="155">
        <v>5.826</v>
      </c>
      <c r="D17" s="156">
        <f t="shared" si="0"/>
        <v>73.59134266659079</v>
      </c>
      <c r="E17" s="157"/>
      <c r="F17" s="155">
        <v>5.894</v>
      </c>
      <c r="G17" s="156">
        <f t="shared" si="1"/>
        <v>71.90306844974943</v>
      </c>
      <c r="H17" s="158"/>
      <c r="I17" s="154"/>
      <c r="J17" s="155">
        <v>5.838</v>
      </c>
      <c r="K17" s="156">
        <f t="shared" si="2"/>
        <v>73.28911981265082</v>
      </c>
      <c r="L17" s="154"/>
      <c r="M17" s="155">
        <v>5.905</v>
      </c>
      <c r="N17" s="156">
        <f t="shared" si="3"/>
        <v>71.63543184818043</v>
      </c>
      <c r="O17" s="159"/>
      <c r="P17" s="122">
        <v>7</v>
      </c>
    </row>
    <row r="18" spans="1:16" s="121" customFormat="1" ht="10.5" customHeight="1">
      <c r="A18" s="37">
        <v>8</v>
      </c>
      <c r="B18" s="154"/>
      <c r="C18" s="155">
        <v>5.844</v>
      </c>
      <c r="D18" s="156">
        <f t="shared" si="0"/>
        <v>73.1387060609851</v>
      </c>
      <c r="E18" s="157"/>
      <c r="F18" s="155">
        <v>5.82</v>
      </c>
      <c r="G18" s="156">
        <f t="shared" si="1"/>
        <v>73.74315560751525</v>
      </c>
      <c r="H18" s="158"/>
      <c r="I18" s="154"/>
      <c r="J18" s="155">
        <v>5.854</v>
      </c>
      <c r="K18" s="156">
        <f t="shared" si="2"/>
        <v>72.88904348134639</v>
      </c>
      <c r="L18" s="154"/>
      <c r="M18" s="155">
        <v>5.932</v>
      </c>
      <c r="N18" s="156">
        <f t="shared" si="3"/>
        <v>70.98480645335833</v>
      </c>
      <c r="O18" s="159"/>
      <c r="P18" s="122">
        <v>8</v>
      </c>
    </row>
    <row r="19" spans="1:16" s="121" customFormat="1" ht="10.5" customHeight="1">
      <c r="A19" s="37">
        <v>9</v>
      </c>
      <c r="B19" s="154"/>
      <c r="C19" s="155">
        <v>5.884</v>
      </c>
      <c r="D19" s="156">
        <f t="shared" si="0"/>
        <v>72.14767813346728</v>
      </c>
      <c r="E19" s="157"/>
      <c r="F19" s="155">
        <v>5.833</v>
      </c>
      <c r="G19" s="156">
        <f t="shared" si="1"/>
        <v>73.41481933473271</v>
      </c>
      <c r="H19" s="158"/>
      <c r="I19" s="154"/>
      <c r="J19" s="155">
        <v>5.826</v>
      </c>
      <c r="K19" s="156">
        <f t="shared" si="2"/>
        <v>73.59134266659079</v>
      </c>
      <c r="L19" s="154"/>
      <c r="M19" s="155">
        <v>5.997</v>
      </c>
      <c r="N19" s="156">
        <f t="shared" si="3"/>
        <v>69.45437211963772</v>
      </c>
      <c r="O19" s="159"/>
      <c r="P19" s="122">
        <v>9</v>
      </c>
    </row>
    <row r="20" spans="1:16" s="121" customFormat="1" ht="10.5" customHeight="1">
      <c r="A20" s="37">
        <v>10</v>
      </c>
      <c r="B20" s="154"/>
      <c r="C20" s="155">
        <v>5.869</v>
      </c>
      <c r="D20" s="156">
        <f t="shared" si="0"/>
        <v>72.51693972340557</v>
      </c>
      <c r="E20" s="157"/>
      <c r="F20" s="155">
        <v>5.81</v>
      </c>
      <c r="G20" s="156">
        <f t="shared" si="1"/>
        <v>73.99722313892896</v>
      </c>
      <c r="H20" s="158"/>
      <c r="I20" s="154"/>
      <c r="J20" s="155">
        <v>5.828</v>
      </c>
      <c r="K20" s="156">
        <f t="shared" si="2"/>
        <v>73.54084251870951</v>
      </c>
      <c r="L20" s="154"/>
      <c r="M20" s="155">
        <v>5.913</v>
      </c>
      <c r="N20" s="156">
        <f t="shared" si="3"/>
        <v>71.44172449900637</v>
      </c>
      <c r="O20" s="159"/>
      <c r="P20" s="122">
        <v>10</v>
      </c>
    </row>
    <row r="21" spans="1:16" s="121" customFormat="1" ht="10.5" customHeight="1">
      <c r="A21" s="37">
        <v>11</v>
      </c>
      <c r="B21" s="154"/>
      <c r="C21" s="155">
        <v>5.836</v>
      </c>
      <c r="D21" s="156">
        <f t="shared" si="0"/>
        <v>73.33936085303527</v>
      </c>
      <c r="E21" s="157"/>
      <c r="F21" s="155">
        <v>5.873</v>
      </c>
      <c r="G21" s="156">
        <f t="shared" si="1"/>
        <v>72.41819326374431</v>
      </c>
      <c r="H21" s="158"/>
      <c r="I21" s="154"/>
      <c r="J21" s="155">
        <v>5.859</v>
      </c>
      <c r="K21" s="156">
        <f t="shared" si="2"/>
        <v>72.76469130151085</v>
      </c>
      <c r="L21" s="154"/>
      <c r="M21" s="155">
        <v>5.906</v>
      </c>
      <c r="N21" s="156">
        <f t="shared" si="3"/>
        <v>71.61117537435169</v>
      </c>
      <c r="O21" s="159"/>
      <c r="P21" s="122">
        <v>11</v>
      </c>
    </row>
    <row r="22" spans="1:16" s="121" customFormat="1" ht="10.5" customHeight="1">
      <c r="A22" s="37">
        <v>12</v>
      </c>
      <c r="B22" s="154"/>
      <c r="C22" s="155">
        <v>5.846</v>
      </c>
      <c r="D22" s="156">
        <f t="shared" si="0"/>
        <v>73.08867103179344</v>
      </c>
      <c r="E22" s="157"/>
      <c r="F22" s="155">
        <v>5.811</v>
      </c>
      <c r="G22" s="156">
        <f t="shared" si="1"/>
        <v>73.97175734779377</v>
      </c>
      <c r="H22" s="158"/>
      <c r="I22" s="154"/>
      <c r="J22" s="155">
        <v>5.867</v>
      </c>
      <c r="K22" s="156">
        <f t="shared" si="2"/>
        <v>72.56638870916531</v>
      </c>
      <c r="L22" s="154"/>
      <c r="M22" s="155">
        <v>5.938</v>
      </c>
      <c r="N22" s="156">
        <f t="shared" si="3"/>
        <v>70.84142697851982</v>
      </c>
      <c r="O22" s="159"/>
      <c r="P22" s="122">
        <v>12</v>
      </c>
    </row>
    <row r="23" spans="1:16" s="121" customFormat="1" ht="10.5" customHeight="1">
      <c r="A23" s="37">
        <v>13</v>
      </c>
      <c r="B23" s="154"/>
      <c r="C23" s="155">
        <v>5.862</v>
      </c>
      <c r="D23" s="156">
        <f t="shared" si="0"/>
        <v>72.69023268136547</v>
      </c>
      <c r="E23" s="157"/>
      <c r="F23" s="155">
        <v>5.855</v>
      </c>
      <c r="G23" s="156">
        <f t="shared" si="1"/>
        <v>72.86414755684811</v>
      </c>
      <c r="H23" s="158"/>
      <c r="I23" s="154"/>
      <c r="J23" s="155">
        <v>5.842</v>
      </c>
      <c r="K23" s="156">
        <f t="shared" si="2"/>
        <v>73.1887924872258</v>
      </c>
      <c r="L23" s="154"/>
      <c r="M23" s="155">
        <v>5.922</v>
      </c>
      <c r="N23" s="156">
        <f t="shared" si="3"/>
        <v>71.2247414063793</v>
      </c>
      <c r="O23" s="159"/>
      <c r="P23" s="122">
        <v>13</v>
      </c>
    </row>
    <row r="24" spans="1:16" s="121" customFormat="1" ht="10.5" customHeight="1">
      <c r="A24" s="37">
        <v>14</v>
      </c>
      <c r="B24" s="154"/>
      <c r="C24" s="155">
        <v>5.85</v>
      </c>
      <c r="D24" s="156">
        <f t="shared" si="0"/>
        <v>72.9887548834831</v>
      </c>
      <c r="E24" s="157"/>
      <c r="F24" s="155">
        <v>5.908</v>
      </c>
      <c r="G24" s="156">
        <f t="shared" si="1"/>
        <v>71.56269937277935</v>
      </c>
      <c r="H24" s="158"/>
      <c r="I24" s="154"/>
      <c r="J24" s="155">
        <v>5.849</v>
      </c>
      <c r="K24" s="156">
        <f t="shared" si="2"/>
        <v>73.01371470372763</v>
      </c>
      <c r="L24" s="154"/>
      <c r="M24" s="155">
        <v>5.941</v>
      </c>
      <c r="N24" s="156">
        <f t="shared" si="3"/>
        <v>70.7699000900427</v>
      </c>
      <c r="O24" s="159"/>
      <c r="P24" s="122">
        <v>14</v>
      </c>
    </row>
    <row r="25" spans="1:16" s="121" customFormat="1" ht="10.5" customHeight="1">
      <c r="A25" s="37">
        <v>15</v>
      </c>
      <c r="B25" s="154"/>
      <c r="C25" s="155">
        <v>5.856</v>
      </c>
      <c r="D25" s="156">
        <f t="shared" si="0"/>
        <v>72.83926438532055</v>
      </c>
      <c r="E25" s="157"/>
      <c r="F25" s="155">
        <v>5.859</v>
      </c>
      <c r="G25" s="156">
        <f t="shared" si="1"/>
        <v>72.76469130151085</v>
      </c>
      <c r="H25" s="158"/>
      <c r="I25" s="154"/>
      <c r="J25" s="155">
        <v>5.858</v>
      </c>
      <c r="K25" s="156">
        <f t="shared" si="2"/>
        <v>72.78953626634959</v>
      </c>
      <c r="L25" s="154"/>
      <c r="M25" s="155">
        <v>5.961</v>
      </c>
      <c r="N25" s="156">
        <f t="shared" si="3"/>
        <v>70.29581065158165</v>
      </c>
      <c r="O25" s="159"/>
      <c r="P25" s="122">
        <v>15</v>
      </c>
    </row>
    <row r="26" spans="1:16" s="121" customFormat="1" ht="10.5" customHeight="1">
      <c r="A26" s="37">
        <v>16</v>
      </c>
      <c r="B26" s="154"/>
      <c r="C26" s="155">
        <v>5.872</v>
      </c>
      <c r="D26" s="156">
        <f t="shared" si="0"/>
        <v>72.44286096117722</v>
      </c>
      <c r="E26" s="157"/>
      <c r="F26" s="155">
        <v>5.888</v>
      </c>
      <c r="G26" s="156">
        <f t="shared" si="1"/>
        <v>72.0496846939981</v>
      </c>
      <c r="H26" s="158"/>
      <c r="I26" s="154"/>
      <c r="J26" s="155">
        <v>5.826</v>
      </c>
      <c r="K26" s="156">
        <f t="shared" si="2"/>
        <v>73.59134266659079</v>
      </c>
      <c r="L26" s="154"/>
      <c r="M26" s="155">
        <v>5.928</v>
      </c>
      <c r="N26" s="156">
        <f t="shared" si="3"/>
        <v>71.08063473330894</v>
      </c>
      <c r="O26" s="159"/>
      <c r="P26" s="122">
        <v>16</v>
      </c>
    </row>
    <row r="27" spans="1:16" s="121" customFormat="1" ht="10.5" customHeight="1">
      <c r="A27" s="37">
        <v>17</v>
      </c>
      <c r="B27" s="154"/>
      <c r="C27" s="155">
        <v>5.86</v>
      </c>
      <c r="D27" s="156">
        <f t="shared" si="0"/>
        <v>72.73985905485212</v>
      </c>
      <c r="E27" s="157"/>
      <c r="F27" s="155">
        <v>5.878</v>
      </c>
      <c r="G27" s="156">
        <f t="shared" si="1"/>
        <v>72.2950435653108</v>
      </c>
      <c r="H27" s="158"/>
      <c r="I27" s="154"/>
      <c r="J27" s="155">
        <v>5.838</v>
      </c>
      <c r="K27" s="156">
        <f t="shared" si="2"/>
        <v>73.28911981265082</v>
      </c>
      <c r="L27" s="154"/>
      <c r="M27" s="155">
        <v>5.902</v>
      </c>
      <c r="N27" s="156">
        <f t="shared" si="3"/>
        <v>71.70827526201423</v>
      </c>
      <c r="O27" s="159"/>
      <c r="P27" s="122">
        <v>17</v>
      </c>
    </row>
    <row r="28" spans="1:16" s="121" customFormat="1" ht="10.5" customHeight="1">
      <c r="A28" s="37">
        <v>18</v>
      </c>
      <c r="B28" s="154"/>
      <c r="C28" s="155">
        <v>5.856</v>
      </c>
      <c r="D28" s="156">
        <f t="shared" si="0"/>
        <v>72.83926438532055</v>
      </c>
      <c r="E28" s="157"/>
      <c r="F28" s="155">
        <v>5.851</v>
      </c>
      <c r="G28" s="156">
        <f t="shared" si="1"/>
        <v>72.96380785986504</v>
      </c>
      <c r="H28" s="158"/>
      <c r="I28" s="154"/>
      <c r="J28" s="155">
        <v>5.839</v>
      </c>
      <c r="K28" s="156">
        <f t="shared" si="2"/>
        <v>73.26401865012825</v>
      </c>
      <c r="L28" s="154"/>
      <c r="M28" s="155">
        <v>5.925</v>
      </c>
      <c r="N28" s="156">
        <f t="shared" si="3"/>
        <v>71.15263334579572</v>
      </c>
      <c r="O28" s="159"/>
      <c r="P28" s="122">
        <v>18</v>
      </c>
    </row>
    <row r="29" spans="1:16" s="121" customFormat="1" ht="10.5" customHeight="1">
      <c r="A29" s="37">
        <v>19</v>
      </c>
      <c r="B29" s="154"/>
      <c r="C29" s="155">
        <v>5.836</v>
      </c>
      <c r="D29" s="156">
        <f t="shared" si="0"/>
        <v>73.33936085303527</v>
      </c>
      <c r="E29" s="157"/>
      <c r="F29" s="155">
        <v>5.847</v>
      </c>
      <c r="G29" s="156">
        <f t="shared" si="1"/>
        <v>73.063672769118</v>
      </c>
      <c r="H29" s="158"/>
      <c r="I29" s="154"/>
      <c r="J29" s="155">
        <v>5.839</v>
      </c>
      <c r="K29" s="156">
        <f t="shared" si="2"/>
        <v>73.26401865012825</v>
      </c>
      <c r="L29" s="154"/>
      <c r="M29" s="155">
        <v>5.851</v>
      </c>
      <c r="N29" s="156">
        <f t="shared" si="3"/>
        <v>72.96380785986504</v>
      </c>
      <c r="O29" s="159"/>
      <c r="P29" s="122">
        <v>19</v>
      </c>
    </row>
    <row r="30" spans="1:16" s="121" customFormat="1" ht="10.5" customHeight="1">
      <c r="A30" s="37">
        <v>20</v>
      </c>
      <c r="B30" s="154"/>
      <c r="C30" s="155">
        <v>5.866</v>
      </c>
      <c r="D30" s="156">
        <f t="shared" si="0"/>
        <v>72.59113217116581</v>
      </c>
      <c r="E30" s="157"/>
      <c r="F30" s="155">
        <v>5.814</v>
      </c>
      <c r="G30" s="156">
        <f t="shared" si="1"/>
        <v>73.89543880002589</v>
      </c>
      <c r="H30" s="158"/>
      <c r="I30" s="154"/>
      <c r="J30" s="155">
        <v>5.883</v>
      </c>
      <c r="K30" s="156">
        <f t="shared" si="2"/>
        <v>72.17220773061555</v>
      </c>
      <c r="L30" s="154"/>
      <c r="M30" s="155">
        <v>5.911</v>
      </c>
      <c r="N30" s="156">
        <f t="shared" si="3"/>
        <v>71.49007761065057</v>
      </c>
      <c r="O30" s="159"/>
      <c r="P30" s="122">
        <v>20</v>
      </c>
    </row>
    <row r="31" spans="1:16" s="121" customFormat="1" ht="10.5" customHeight="1">
      <c r="A31" s="37">
        <v>21</v>
      </c>
      <c r="B31" s="154"/>
      <c r="C31" s="155">
        <v>5.859</v>
      </c>
      <c r="D31" s="156">
        <f t="shared" si="0"/>
        <v>72.76469130151085</v>
      </c>
      <c r="E31" s="157"/>
      <c r="F31" s="155">
        <v>5.717</v>
      </c>
      <c r="G31" s="156">
        <f t="shared" si="1"/>
        <v>76.42427065964728</v>
      </c>
      <c r="H31" s="158"/>
      <c r="I31" s="154"/>
      <c r="J31" s="155">
        <v>5.899</v>
      </c>
      <c r="K31" s="156">
        <f t="shared" si="2"/>
        <v>71.78122984001384</v>
      </c>
      <c r="L31" s="154"/>
      <c r="M31" s="155">
        <v>5.907</v>
      </c>
      <c r="N31" s="156">
        <f t="shared" si="3"/>
        <v>71.58693121866442</v>
      </c>
      <c r="O31" s="159"/>
      <c r="P31" s="122">
        <v>21</v>
      </c>
    </row>
    <row r="32" spans="1:16" s="121" customFormat="1" ht="10.5" customHeight="1">
      <c r="A32" s="37">
        <v>22</v>
      </c>
      <c r="B32" s="154"/>
      <c r="C32" s="155">
        <v>5.887</v>
      </c>
      <c r="D32" s="156">
        <f t="shared" si="0"/>
        <v>72.07416432847506</v>
      </c>
      <c r="E32" s="157"/>
      <c r="F32" s="155">
        <v>5.812</v>
      </c>
      <c r="G32" s="156">
        <f t="shared" si="1"/>
        <v>73.94630470029257</v>
      </c>
      <c r="H32" s="158"/>
      <c r="I32" s="154"/>
      <c r="J32" s="155">
        <v>5.912</v>
      </c>
      <c r="K32" s="156">
        <f t="shared" si="2"/>
        <v>71.46589492072269</v>
      </c>
      <c r="L32" s="154"/>
      <c r="M32" s="155">
        <v>5.896</v>
      </c>
      <c r="N32" s="156">
        <f t="shared" si="3"/>
        <v>71.85429580848687</v>
      </c>
      <c r="O32" s="159"/>
      <c r="P32" s="122">
        <v>22</v>
      </c>
    </row>
    <row r="33" spans="1:16" s="121" customFormat="1" ht="10.5" customHeight="1">
      <c r="A33" s="37">
        <v>23</v>
      </c>
      <c r="B33" s="154"/>
      <c r="C33" s="155">
        <v>5.899</v>
      </c>
      <c r="D33" s="156">
        <f t="shared" si="0"/>
        <v>71.78122984001384</v>
      </c>
      <c r="E33" s="157"/>
      <c r="F33" s="155">
        <v>5.724</v>
      </c>
      <c r="G33" s="156">
        <f t="shared" si="1"/>
        <v>76.23746325865176</v>
      </c>
      <c r="H33" s="158"/>
      <c r="I33" s="154"/>
      <c r="J33" s="155">
        <v>5.924</v>
      </c>
      <c r="K33" s="156">
        <f t="shared" si="2"/>
        <v>71.17665719414177</v>
      </c>
      <c r="L33" s="154"/>
      <c r="M33" s="155">
        <v>5.893</v>
      </c>
      <c r="N33" s="156">
        <f t="shared" si="3"/>
        <v>71.92747339431698</v>
      </c>
      <c r="O33" s="159"/>
      <c r="P33" s="122">
        <v>23</v>
      </c>
    </row>
    <row r="34" spans="1:16" s="121" customFormat="1" ht="10.5" customHeight="1">
      <c r="A34" s="37">
        <v>24</v>
      </c>
      <c r="B34" s="154"/>
      <c r="C34" s="155">
        <v>5.895</v>
      </c>
      <c r="D34" s="156">
        <f t="shared" si="0"/>
        <v>71.87867592394757</v>
      </c>
      <c r="E34" s="157"/>
      <c r="F34" s="155">
        <v>5.764</v>
      </c>
      <c r="G34" s="156">
        <f t="shared" si="1"/>
        <v>75.18301588119513</v>
      </c>
      <c r="H34" s="158"/>
      <c r="I34" s="154"/>
      <c r="J34" s="155">
        <v>5.875</v>
      </c>
      <c r="K34" s="156">
        <f t="shared" si="2"/>
        <v>72.36889565233137</v>
      </c>
      <c r="L34" s="154"/>
      <c r="M34" s="155">
        <v>5.913</v>
      </c>
      <c r="N34" s="156">
        <f t="shared" si="3"/>
        <v>71.44172449900637</v>
      </c>
      <c r="O34" s="159"/>
      <c r="P34" s="122">
        <v>24</v>
      </c>
    </row>
    <row r="35" spans="1:16" s="121" customFormat="1" ht="10.5" customHeight="1">
      <c r="A35" s="37">
        <v>25</v>
      </c>
      <c r="B35" s="154"/>
      <c r="C35" s="155">
        <v>5.905</v>
      </c>
      <c r="D35" s="156">
        <f t="shared" si="0"/>
        <v>71.63543184818043</v>
      </c>
      <c r="E35" s="157"/>
      <c r="F35" s="155">
        <v>5.79</v>
      </c>
      <c r="G35" s="156">
        <f t="shared" si="1"/>
        <v>74.50931312100846</v>
      </c>
      <c r="H35" s="158"/>
      <c r="I35" s="154"/>
      <c r="J35" s="155">
        <v>5.89</v>
      </c>
      <c r="K35" s="156">
        <f t="shared" si="2"/>
        <v>72.00076282496592</v>
      </c>
      <c r="L35" s="154"/>
      <c r="M35" s="155">
        <v>5.928</v>
      </c>
      <c r="N35" s="156">
        <f t="shared" si="3"/>
        <v>71.08063473330894</v>
      </c>
      <c r="O35" s="159"/>
      <c r="P35" s="122">
        <v>25</v>
      </c>
    </row>
    <row r="36" spans="1:16" s="121" customFormat="1" ht="10.5" customHeight="1">
      <c r="A36" s="37">
        <v>26</v>
      </c>
      <c r="B36" s="154"/>
      <c r="C36" s="155">
        <v>5.885</v>
      </c>
      <c r="D36" s="156">
        <f t="shared" si="0"/>
        <v>72.12316103972414</v>
      </c>
      <c r="E36" s="157"/>
      <c r="F36" s="155">
        <v>5.842</v>
      </c>
      <c r="G36" s="156">
        <f t="shared" si="1"/>
        <v>73.1887924872258</v>
      </c>
      <c r="H36" s="158"/>
      <c r="I36" s="154"/>
      <c r="J36" s="155">
        <v>5.906</v>
      </c>
      <c r="K36" s="156">
        <f t="shared" si="2"/>
        <v>71.61117537435169</v>
      </c>
      <c r="L36" s="154"/>
      <c r="M36" s="155">
        <v>5.896</v>
      </c>
      <c r="N36" s="156">
        <f t="shared" si="3"/>
        <v>71.85429580848687</v>
      </c>
      <c r="O36" s="159"/>
      <c r="P36" s="122">
        <v>26</v>
      </c>
    </row>
    <row r="37" spans="1:16" s="121" customFormat="1" ht="10.5" customHeight="1">
      <c r="A37" s="37">
        <v>27</v>
      </c>
      <c r="B37" s="154"/>
      <c r="C37" s="155">
        <v>5.866</v>
      </c>
      <c r="D37" s="156">
        <f t="shared" si="0"/>
        <v>72.59113217116581</v>
      </c>
      <c r="E37" s="157"/>
      <c r="F37" s="155">
        <v>5.856</v>
      </c>
      <c r="G37" s="156">
        <f t="shared" si="1"/>
        <v>72.83926438532055</v>
      </c>
      <c r="H37" s="158"/>
      <c r="I37" s="154"/>
      <c r="J37" s="155">
        <v>5.878</v>
      </c>
      <c r="K37" s="156">
        <f t="shared" si="2"/>
        <v>72.2950435653108</v>
      </c>
      <c r="L37" s="154"/>
      <c r="M37" s="155">
        <v>5.896</v>
      </c>
      <c r="N37" s="156">
        <f t="shared" si="3"/>
        <v>71.85429580848687</v>
      </c>
      <c r="O37" s="159"/>
      <c r="P37" s="122">
        <v>27</v>
      </c>
    </row>
    <row r="38" spans="1:16" s="121" customFormat="1" ht="10.5" customHeight="1">
      <c r="A38" s="37">
        <v>28</v>
      </c>
      <c r="B38" s="154"/>
      <c r="C38" s="155">
        <v>5.867</v>
      </c>
      <c r="D38" s="156">
        <f t="shared" si="0"/>
        <v>72.56638870916531</v>
      </c>
      <c r="E38" s="157"/>
      <c r="F38" s="155">
        <v>5.793</v>
      </c>
      <c r="G38" s="156">
        <f t="shared" si="1"/>
        <v>74.43216136524825</v>
      </c>
      <c r="H38" s="158"/>
      <c r="I38" s="154"/>
      <c r="J38" s="155">
        <v>5.89</v>
      </c>
      <c r="K38" s="156">
        <f t="shared" si="2"/>
        <v>72.00076282496592</v>
      </c>
      <c r="L38" s="154"/>
      <c r="M38" s="155">
        <v>5.92</v>
      </c>
      <c r="N38" s="156">
        <f t="shared" si="3"/>
        <v>71.27287436084734</v>
      </c>
      <c r="O38" s="159"/>
      <c r="P38" s="122">
        <v>28</v>
      </c>
    </row>
    <row r="39" spans="1:16" s="121" customFormat="1" ht="10.5" customHeight="1">
      <c r="A39" s="37">
        <v>29</v>
      </c>
      <c r="B39" s="154"/>
      <c r="C39" s="155">
        <v>5.894</v>
      </c>
      <c r="D39" s="156">
        <f t="shared" si="0"/>
        <v>71.90306844974943</v>
      </c>
      <c r="E39" s="157"/>
      <c r="F39" s="155">
        <v>5.813</v>
      </c>
      <c r="G39" s="156">
        <f t="shared" si="1"/>
        <v>73.92086518738188</v>
      </c>
      <c r="H39" s="158"/>
      <c r="J39" s="155">
        <v>5.912</v>
      </c>
      <c r="K39" s="156">
        <f t="shared" si="2"/>
        <v>71.46589492072269</v>
      </c>
      <c r="L39" s="154"/>
      <c r="M39" s="155">
        <v>5.911</v>
      </c>
      <c r="N39" s="156">
        <f t="shared" si="3"/>
        <v>71.49007761065057</v>
      </c>
      <c r="O39" s="159"/>
      <c r="P39" s="122">
        <v>29</v>
      </c>
    </row>
    <row r="40" spans="1:16" s="121" customFormat="1" ht="10.5" customHeight="1">
      <c r="A40" s="37">
        <v>30</v>
      </c>
      <c r="B40" s="154"/>
      <c r="C40" s="155">
        <v>5.9</v>
      </c>
      <c r="D40" s="156">
        <f t="shared" si="0"/>
        <v>71.75689928181556</v>
      </c>
      <c r="E40" s="157"/>
      <c r="F40" s="155">
        <v>5.832</v>
      </c>
      <c r="G40" s="156">
        <f t="shared" si="1"/>
        <v>73.43999804305652</v>
      </c>
      <c r="H40" s="158"/>
      <c r="I40" s="154"/>
      <c r="J40" s="155">
        <v>5.89</v>
      </c>
      <c r="K40" s="156">
        <f t="shared" si="2"/>
        <v>72.00076282496592</v>
      </c>
      <c r="L40" s="154"/>
      <c r="M40" s="155">
        <v>5.943</v>
      </c>
      <c r="N40" s="156">
        <f t="shared" si="3"/>
        <v>70.72227566333586</v>
      </c>
      <c r="O40" s="159"/>
      <c r="P40" s="122">
        <v>30</v>
      </c>
    </row>
    <row r="41" spans="1:16" s="121" customFormat="1" ht="10.5" customHeight="1">
      <c r="A41" s="37">
        <v>31</v>
      </c>
      <c r="B41" s="154"/>
      <c r="C41" s="155">
        <v>5.914</v>
      </c>
      <c r="D41" s="156">
        <f t="shared" si="0"/>
        <v>71.41756633720459</v>
      </c>
      <c r="E41" s="157"/>
      <c r="F41" s="155">
        <v>5.845</v>
      </c>
      <c r="G41" s="156">
        <f t="shared" si="1"/>
        <v>73.11368212615463</v>
      </c>
      <c r="H41" s="158"/>
      <c r="I41" s="154"/>
      <c r="J41" s="155">
        <v>5.866</v>
      </c>
      <c r="K41" s="156">
        <f t="shared" si="2"/>
        <v>72.59113217116581</v>
      </c>
      <c r="L41" s="154"/>
      <c r="M41" s="155">
        <v>5.877</v>
      </c>
      <c r="N41" s="156">
        <f t="shared" si="3"/>
        <v>72.31964836171751</v>
      </c>
      <c r="O41" s="159"/>
      <c r="P41" s="122">
        <v>31</v>
      </c>
    </row>
    <row r="42" spans="1:16" s="121" customFormat="1" ht="10.5" customHeight="1">
      <c r="A42" s="37">
        <v>32</v>
      </c>
      <c r="B42" s="154"/>
      <c r="C42" s="155">
        <v>5.874</v>
      </c>
      <c r="D42" s="156">
        <f t="shared" si="0"/>
        <v>72.39353816365444</v>
      </c>
      <c r="E42" s="157"/>
      <c r="F42" s="155">
        <v>5.851</v>
      </c>
      <c r="G42" s="156">
        <f t="shared" si="1"/>
        <v>72.96380785986504</v>
      </c>
      <c r="H42" s="158"/>
      <c r="I42" s="154"/>
      <c r="J42" s="155">
        <v>5.905</v>
      </c>
      <c r="K42" s="156">
        <f t="shared" si="2"/>
        <v>71.63543184818043</v>
      </c>
      <c r="L42" s="154"/>
      <c r="M42" s="155">
        <v>5.889</v>
      </c>
      <c r="N42" s="156">
        <f t="shared" si="3"/>
        <v>72.02521752898423</v>
      </c>
      <c r="O42" s="159"/>
      <c r="P42" s="122">
        <v>32</v>
      </c>
    </row>
    <row r="43" spans="1:16" s="121" customFormat="1" ht="10.5" customHeight="1">
      <c r="A43" s="37">
        <v>33</v>
      </c>
      <c r="B43" s="154"/>
      <c r="C43" s="155">
        <v>5.879</v>
      </c>
      <c r="D43" s="156">
        <f t="shared" si="0"/>
        <v>72.27045132343909</v>
      </c>
      <c r="E43" s="157"/>
      <c r="F43" s="155">
        <v>5.866</v>
      </c>
      <c r="G43" s="156">
        <f t="shared" si="1"/>
        <v>72.59113217116581</v>
      </c>
      <c r="H43" s="158"/>
      <c r="I43" s="154"/>
      <c r="J43" s="155">
        <v>5.905</v>
      </c>
      <c r="K43" s="156">
        <f t="shared" si="2"/>
        <v>71.63543184818043</v>
      </c>
      <c r="L43" s="154"/>
      <c r="M43" s="155">
        <v>5.923</v>
      </c>
      <c r="N43" s="156">
        <f t="shared" si="3"/>
        <v>71.20069321159619</v>
      </c>
      <c r="O43" s="159"/>
      <c r="P43" s="122">
        <v>33</v>
      </c>
    </row>
    <row r="44" spans="1:16" s="121" customFormat="1" ht="10.5" customHeight="1">
      <c r="A44" s="37">
        <v>34</v>
      </c>
      <c r="B44" s="154"/>
      <c r="C44" s="155">
        <v>5.878</v>
      </c>
      <c r="D44" s="156">
        <f t="shared" si="0"/>
        <v>72.2950435653108</v>
      </c>
      <c r="E44" s="157"/>
      <c r="F44" s="155">
        <v>5.923</v>
      </c>
      <c r="G44" s="156">
        <f t="shared" si="1"/>
        <v>71.20069321159619</v>
      </c>
      <c r="H44" s="158"/>
      <c r="I44" s="154"/>
      <c r="J44" s="155">
        <v>5.891</v>
      </c>
      <c r="K44" s="156">
        <f t="shared" si="2"/>
        <v>71.97632057348282</v>
      </c>
      <c r="L44" s="154"/>
      <c r="M44" s="155">
        <v>5.919</v>
      </c>
      <c r="N44" s="156">
        <f t="shared" si="3"/>
        <v>71.2969591370076</v>
      </c>
      <c r="O44" s="159"/>
      <c r="P44" s="122">
        <v>34</v>
      </c>
    </row>
    <row r="45" spans="1:16" s="121" customFormat="1" ht="10.5" customHeight="1">
      <c r="A45" s="37">
        <v>35</v>
      </c>
      <c r="B45" s="154"/>
      <c r="C45" s="155">
        <v>5.873</v>
      </c>
      <c r="D45" s="156">
        <f t="shared" si="0"/>
        <v>72.41819326374431</v>
      </c>
      <c r="E45" s="157"/>
      <c r="F45" s="155">
        <v>5.805</v>
      </c>
      <c r="G45" s="156">
        <f t="shared" si="1"/>
        <v>74.12474956618378</v>
      </c>
      <c r="H45" s="158"/>
      <c r="I45" s="154"/>
      <c r="J45" s="155">
        <v>5.89</v>
      </c>
      <c r="K45" s="156">
        <f t="shared" si="2"/>
        <v>72.00076282496592</v>
      </c>
      <c r="L45" s="154"/>
      <c r="M45" s="155">
        <v>5.892</v>
      </c>
      <c r="N45" s="156">
        <f t="shared" si="3"/>
        <v>71.95189076608183</v>
      </c>
      <c r="O45" s="159"/>
      <c r="P45" s="122">
        <v>35</v>
      </c>
    </row>
    <row r="46" spans="1:16" s="121" customFormat="1" ht="10.5" customHeight="1">
      <c r="A46" s="37">
        <v>36</v>
      </c>
      <c r="B46" s="154"/>
      <c r="C46" s="155">
        <v>5.875</v>
      </c>
      <c r="D46" s="156">
        <f t="shared" si="0"/>
        <v>72.36889565233137</v>
      </c>
      <c r="E46" s="157"/>
      <c r="F46" s="155">
        <v>5.674</v>
      </c>
      <c r="G46" s="156">
        <f t="shared" si="1"/>
        <v>77.58701155447632</v>
      </c>
      <c r="H46" s="158"/>
      <c r="I46" s="154"/>
      <c r="J46" s="155">
        <v>5.905</v>
      </c>
      <c r="K46" s="156">
        <f t="shared" si="2"/>
        <v>71.63543184818043</v>
      </c>
      <c r="L46" s="154"/>
      <c r="M46" s="155">
        <v>5.908</v>
      </c>
      <c r="N46" s="156">
        <f t="shared" si="3"/>
        <v>71.56269937277935</v>
      </c>
      <c r="O46" s="159"/>
      <c r="P46" s="122">
        <v>36</v>
      </c>
    </row>
    <row r="47" spans="1:16" s="121" customFormat="1" ht="10.5" customHeight="1">
      <c r="A47" s="37">
        <v>37</v>
      </c>
      <c r="B47" s="154"/>
      <c r="C47" s="155">
        <v>5.883</v>
      </c>
      <c r="D47" s="156">
        <f t="shared" si="0"/>
        <v>72.17220773061555</v>
      </c>
      <c r="E47" s="157"/>
      <c r="F47" s="155">
        <v>5.837</v>
      </c>
      <c r="G47" s="156">
        <f t="shared" si="1"/>
        <v>73.31423387733852</v>
      </c>
      <c r="H47" s="158"/>
      <c r="I47" s="154"/>
      <c r="J47" s="155">
        <v>5.888</v>
      </c>
      <c r="K47" s="156">
        <f t="shared" si="2"/>
        <v>72.0496846939981</v>
      </c>
      <c r="L47" s="154"/>
      <c r="M47" s="155">
        <v>5.89</v>
      </c>
      <c r="N47" s="156">
        <f t="shared" si="3"/>
        <v>72.00076282496592</v>
      </c>
      <c r="O47" s="159"/>
      <c r="P47" s="122">
        <v>37</v>
      </c>
    </row>
    <row r="48" spans="1:16" s="121" customFormat="1" ht="10.5" customHeight="1">
      <c r="A48" s="37">
        <v>38</v>
      </c>
      <c r="B48" s="154"/>
      <c r="C48" s="155">
        <v>5.854</v>
      </c>
      <c r="D48" s="156">
        <f t="shared" si="0"/>
        <v>72.88904348134639</v>
      </c>
      <c r="E48" s="157"/>
      <c r="F48" s="155">
        <v>5.835</v>
      </c>
      <c r="G48" s="156">
        <f t="shared" si="1"/>
        <v>73.36450074859256</v>
      </c>
      <c r="H48" s="158"/>
      <c r="I48" s="154"/>
      <c r="J48" s="155">
        <v>5.91</v>
      </c>
      <c r="K48" s="156">
        <f t="shared" si="2"/>
        <v>71.51427257709409</v>
      </c>
      <c r="L48" s="154"/>
      <c r="M48" s="155">
        <v>5.93</v>
      </c>
      <c r="N48" s="156">
        <f t="shared" si="3"/>
        <v>71.03269635346611</v>
      </c>
      <c r="O48" s="159"/>
      <c r="P48" s="122">
        <v>38</v>
      </c>
    </row>
    <row r="49" spans="1:16" s="121" customFormat="1" ht="10.5" customHeight="1">
      <c r="A49" s="37">
        <v>39</v>
      </c>
      <c r="B49" s="154"/>
      <c r="C49" s="155">
        <v>5.907</v>
      </c>
      <c r="D49" s="156">
        <f t="shared" si="0"/>
        <v>71.58693121866442</v>
      </c>
      <c r="E49" s="157"/>
      <c r="F49" s="155">
        <v>5.861</v>
      </c>
      <c r="G49" s="156">
        <f t="shared" si="1"/>
        <v>72.71503951769424</v>
      </c>
      <c r="H49" s="158"/>
      <c r="I49" s="154"/>
      <c r="J49" s="155">
        <v>5.89</v>
      </c>
      <c r="K49" s="156">
        <f t="shared" si="2"/>
        <v>72.00076282496592</v>
      </c>
      <c r="L49" s="154"/>
      <c r="M49" s="155">
        <v>5.886</v>
      </c>
      <c r="N49" s="156">
        <f t="shared" si="3"/>
        <v>72.09865644088974</v>
      </c>
      <c r="O49" s="159"/>
      <c r="P49" s="122">
        <v>39</v>
      </c>
    </row>
    <row r="50" spans="1:16" s="121" customFormat="1" ht="10.5" customHeight="1">
      <c r="A50" s="37">
        <v>40</v>
      </c>
      <c r="B50" s="154"/>
      <c r="C50" s="155">
        <v>5.857</v>
      </c>
      <c r="D50" s="156">
        <f t="shared" si="0"/>
        <v>72.81439395805481</v>
      </c>
      <c r="E50" s="157"/>
      <c r="F50" s="155">
        <v>5.796</v>
      </c>
      <c r="G50" s="156">
        <f t="shared" si="1"/>
        <v>74.35512937934396</v>
      </c>
      <c r="H50" s="158"/>
      <c r="I50" s="154"/>
      <c r="J50" s="155">
        <v>5.877</v>
      </c>
      <c r="K50" s="156">
        <f t="shared" si="2"/>
        <v>72.31964836171751</v>
      </c>
      <c r="L50" s="154"/>
      <c r="M50" s="155">
        <v>5.93</v>
      </c>
      <c r="N50" s="156">
        <f t="shared" si="3"/>
        <v>71.03269635346611</v>
      </c>
      <c r="O50" s="159"/>
      <c r="P50" s="122">
        <v>40</v>
      </c>
    </row>
    <row r="51" spans="1:16" s="121" customFormat="1" ht="10.5" customHeight="1">
      <c r="A51" s="37">
        <v>41</v>
      </c>
      <c r="B51" s="154"/>
      <c r="C51" s="155">
        <v>5.902</v>
      </c>
      <c r="D51" s="156">
        <f t="shared" si="0"/>
        <v>71.70827526201423</v>
      </c>
      <c r="E51" s="157"/>
      <c r="F51" s="155">
        <v>5.743</v>
      </c>
      <c r="G51" s="156">
        <f t="shared" si="1"/>
        <v>75.73385340613615</v>
      </c>
      <c r="H51" s="158"/>
      <c r="I51" s="154"/>
      <c r="J51" s="155">
        <v>5.876</v>
      </c>
      <c r="K51" s="156">
        <f t="shared" si="2"/>
        <v>72.34426572120626</v>
      </c>
      <c r="L51" s="154"/>
      <c r="M51" s="155">
        <v>5.894</v>
      </c>
      <c r="N51" s="156">
        <f t="shared" si="3"/>
        <v>71.90306844974943</v>
      </c>
      <c r="O51" s="159"/>
      <c r="P51" s="122">
        <v>41</v>
      </c>
    </row>
    <row r="52" spans="1:16" s="121" customFormat="1" ht="10.5" customHeight="1">
      <c r="A52" s="37">
        <v>42</v>
      </c>
      <c r="B52" s="154"/>
      <c r="C52" s="155">
        <v>5.914</v>
      </c>
      <c r="D52" s="156">
        <f t="shared" si="0"/>
        <v>71.41756633720459</v>
      </c>
      <c r="E52" s="157"/>
      <c r="F52" s="155">
        <v>5.846</v>
      </c>
      <c r="G52" s="156">
        <f t="shared" si="1"/>
        <v>73.08867103179344</v>
      </c>
      <c r="H52" s="158"/>
      <c r="I52" s="154"/>
      <c r="J52" s="155">
        <v>5.863</v>
      </c>
      <c r="K52" s="156">
        <f t="shared" si="2"/>
        <v>72.6654385372015</v>
      </c>
      <c r="L52" s="154"/>
      <c r="M52" s="155">
        <v>5.897</v>
      </c>
      <c r="N52" s="156">
        <f t="shared" si="3"/>
        <v>71.82992809494995</v>
      </c>
      <c r="O52" s="159"/>
      <c r="P52" s="122">
        <v>42</v>
      </c>
    </row>
    <row r="53" spans="1:16" s="121" customFormat="1" ht="10.5" customHeight="1">
      <c r="A53" s="37">
        <v>43</v>
      </c>
      <c r="B53" s="154"/>
      <c r="C53" s="155">
        <v>5.921</v>
      </c>
      <c r="D53" s="156">
        <f t="shared" si="0"/>
        <v>71.24880178671826</v>
      </c>
      <c r="E53" s="157"/>
      <c r="F53" s="155">
        <v>5.885</v>
      </c>
      <c r="G53" s="156">
        <f t="shared" si="1"/>
        <v>72.12316103972414</v>
      </c>
      <c r="H53" s="158"/>
      <c r="I53" s="154"/>
      <c r="J53" s="155">
        <v>5.902</v>
      </c>
      <c r="K53" s="156">
        <f t="shared" si="2"/>
        <v>71.70827526201423</v>
      </c>
      <c r="L53" s="154"/>
      <c r="M53" s="155">
        <v>5.903</v>
      </c>
      <c r="N53" s="156">
        <f t="shared" si="3"/>
        <v>71.68398178365477</v>
      </c>
      <c r="O53" s="159"/>
      <c r="P53" s="122">
        <v>43</v>
      </c>
    </row>
    <row r="54" spans="1:16" s="121" customFormat="1" ht="10.5" customHeight="1">
      <c r="A54" s="37">
        <v>44</v>
      </c>
      <c r="B54" s="154"/>
      <c r="C54" s="155">
        <v>5.897</v>
      </c>
      <c r="D54" s="156">
        <f t="shared" si="0"/>
        <v>71.82992809494995</v>
      </c>
      <c r="E54" s="157"/>
      <c r="F54" s="155">
        <v>5.785</v>
      </c>
      <c r="G54" s="156">
        <f t="shared" si="1"/>
        <v>74.63816621085886</v>
      </c>
      <c r="H54" s="158"/>
      <c r="I54" s="154"/>
      <c r="J54" s="155">
        <v>5.855</v>
      </c>
      <c r="K54" s="156">
        <f t="shared" si="2"/>
        <v>72.86414755684811</v>
      </c>
      <c r="L54" s="154"/>
      <c r="M54" s="155">
        <v>5.849</v>
      </c>
      <c r="N54" s="156">
        <f t="shared" si="3"/>
        <v>73.01371470372763</v>
      </c>
      <c r="O54" s="159"/>
      <c r="P54" s="122">
        <v>44</v>
      </c>
    </row>
    <row r="55" spans="1:16" s="121" customFormat="1" ht="10.5" customHeight="1">
      <c r="A55" s="37">
        <v>45</v>
      </c>
      <c r="B55" s="154"/>
      <c r="C55" s="155">
        <v>5.875</v>
      </c>
      <c r="D55" s="156">
        <f t="shared" si="0"/>
        <v>72.36889565233137</v>
      </c>
      <c r="E55" s="157"/>
      <c r="F55" s="155">
        <v>5.793</v>
      </c>
      <c r="G55" s="156">
        <f t="shared" si="1"/>
        <v>74.43216136524825</v>
      </c>
      <c r="H55" s="158"/>
      <c r="I55" s="154"/>
      <c r="J55" s="155">
        <v>5.885</v>
      </c>
      <c r="K55" s="156">
        <f t="shared" si="2"/>
        <v>72.12316103972414</v>
      </c>
      <c r="L55" s="154"/>
      <c r="M55" s="155">
        <v>5.841</v>
      </c>
      <c r="N55" s="156">
        <f t="shared" si="3"/>
        <v>73.21385499624074</v>
      </c>
      <c r="O55" s="159"/>
      <c r="P55" s="122">
        <v>45</v>
      </c>
    </row>
    <row r="56" spans="1:16" s="121" customFormat="1" ht="10.5" customHeight="1">
      <c r="A56" s="37">
        <v>46</v>
      </c>
      <c r="B56" s="154"/>
      <c r="C56" s="155">
        <v>5.891</v>
      </c>
      <c r="D56" s="156">
        <f t="shared" si="0"/>
        <v>71.97632057348282</v>
      </c>
      <c r="E56" s="157"/>
      <c r="F56" s="155">
        <v>5.793</v>
      </c>
      <c r="G56" s="156">
        <f t="shared" si="1"/>
        <v>74.43216136524825</v>
      </c>
      <c r="H56" s="158"/>
      <c r="I56" s="154"/>
      <c r="J56" s="155">
        <v>5.897</v>
      </c>
      <c r="K56" s="156">
        <f t="shared" si="2"/>
        <v>71.82992809494995</v>
      </c>
      <c r="L56" s="154"/>
      <c r="M56" s="155">
        <v>5.845</v>
      </c>
      <c r="N56" s="156">
        <f t="shared" si="3"/>
        <v>73.11368212615463</v>
      </c>
      <c r="O56" s="159"/>
      <c r="P56" s="122">
        <v>46</v>
      </c>
    </row>
    <row r="57" spans="1:16" s="121" customFormat="1" ht="10.5" customHeight="1">
      <c r="A57" s="37">
        <v>47</v>
      </c>
      <c r="B57" s="154"/>
      <c r="C57" s="155">
        <v>5.918</v>
      </c>
      <c r="D57" s="156">
        <f t="shared" si="0"/>
        <v>71.32105612344715</v>
      </c>
      <c r="E57" s="157"/>
      <c r="F57" s="155">
        <v>5.849</v>
      </c>
      <c r="G57" s="156">
        <f t="shared" si="1"/>
        <v>73.01371470372763</v>
      </c>
      <c r="H57" s="158"/>
      <c r="I57" s="154"/>
      <c r="J57" s="155">
        <v>5.906</v>
      </c>
      <c r="K57" s="156">
        <f t="shared" si="2"/>
        <v>71.61117537435169</v>
      </c>
      <c r="L57" s="154"/>
      <c r="M57" s="155">
        <v>5.87</v>
      </c>
      <c r="N57" s="156">
        <f t="shared" si="3"/>
        <v>72.49223418241338</v>
      </c>
      <c r="O57" s="159"/>
      <c r="P57" s="122">
        <v>47</v>
      </c>
    </row>
    <row r="58" spans="1:16" s="121" customFormat="1" ht="10.5" customHeight="1">
      <c r="A58" s="37">
        <v>48</v>
      </c>
      <c r="B58" s="154"/>
      <c r="C58" s="155">
        <v>5.886</v>
      </c>
      <c r="D58" s="156">
        <f t="shared" si="0"/>
        <v>72.09865644088974</v>
      </c>
      <c r="E58" s="157"/>
      <c r="F58" s="155">
        <v>5.795</v>
      </c>
      <c r="G58" s="156">
        <f t="shared" si="1"/>
        <v>74.38079341552512</v>
      </c>
      <c r="H58" s="158"/>
      <c r="I58" s="154"/>
      <c r="J58" s="155">
        <v>5.963</v>
      </c>
      <c r="K58" s="156">
        <f t="shared" si="2"/>
        <v>70.24866389861408</v>
      </c>
      <c r="L58" s="154"/>
      <c r="M58" s="155">
        <v>5.896</v>
      </c>
      <c r="N58" s="156">
        <f t="shared" si="3"/>
        <v>71.85429580848687</v>
      </c>
      <c r="O58" s="159"/>
      <c r="P58" s="122">
        <v>48</v>
      </c>
    </row>
    <row r="59" spans="1:16" s="121" customFormat="1" ht="10.5" customHeight="1">
      <c r="A59" s="37">
        <v>49</v>
      </c>
      <c r="B59" s="154"/>
      <c r="C59" s="155">
        <v>5.899</v>
      </c>
      <c r="D59" s="156">
        <f t="shared" si="0"/>
        <v>71.78122984001384</v>
      </c>
      <c r="E59" s="157"/>
      <c r="F59" s="155">
        <v>5.806</v>
      </c>
      <c r="G59" s="156">
        <f t="shared" si="1"/>
        <v>74.09921792095292</v>
      </c>
      <c r="H59" s="158"/>
      <c r="I59" s="154"/>
      <c r="J59" s="155">
        <v>5.892</v>
      </c>
      <c r="K59" s="156">
        <f t="shared" si="2"/>
        <v>71.95189076608183</v>
      </c>
      <c r="L59" s="154"/>
      <c r="M59" s="155">
        <v>5.896</v>
      </c>
      <c r="N59" s="156">
        <f t="shared" si="3"/>
        <v>71.85429580848687</v>
      </c>
      <c r="O59" s="159"/>
      <c r="P59" s="122">
        <v>49</v>
      </c>
    </row>
    <row r="60" spans="1:16" s="121" customFormat="1" ht="10.5" customHeight="1">
      <c r="A60" s="37">
        <v>50</v>
      </c>
      <c r="B60" s="154"/>
      <c r="C60" s="155">
        <v>5.892</v>
      </c>
      <c r="D60" s="156">
        <f t="shared" si="0"/>
        <v>71.95189076608183</v>
      </c>
      <c r="E60" s="157"/>
      <c r="F60" s="155">
        <v>5.859</v>
      </c>
      <c r="G60" s="156">
        <f t="shared" si="1"/>
        <v>72.76469130151085</v>
      </c>
      <c r="H60" s="158"/>
      <c r="I60" s="154"/>
      <c r="J60" s="155">
        <v>5.927</v>
      </c>
      <c r="K60" s="156">
        <f t="shared" si="2"/>
        <v>71.10462212358226</v>
      </c>
      <c r="L60" s="154"/>
      <c r="M60" s="155">
        <v>5.904</v>
      </c>
      <c r="N60" s="156">
        <f t="shared" si="3"/>
        <v>71.659700648497</v>
      </c>
      <c r="O60" s="159"/>
      <c r="P60" s="122">
        <v>50</v>
      </c>
    </row>
    <row r="61" spans="1:16" s="121" customFormat="1" ht="10.5" customHeight="1">
      <c r="A61" s="37">
        <v>51</v>
      </c>
      <c r="B61" s="154"/>
      <c r="C61" s="155">
        <v>5.894</v>
      </c>
      <c r="D61" s="156">
        <f t="shared" si="0"/>
        <v>71.90306844974943</v>
      </c>
      <c r="E61" s="157"/>
      <c r="F61" s="155">
        <v>5.821</v>
      </c>
      <c r="G61" s="156">
        <f t="shared" si="1"/>
        <v>73.71782084669299</v>
      </c>
      <c r="H61" s="158"/>
      <c r="I61" s="154"/>
      <c r="J61" s="155">
        <v>5.92</v>
      </c>
      <c r="K61" s="156">
        <f t="shared" si="2"/>
        <v>71.27287436084734</v>
      </c>
      <c r="L61" s="154"/>
      <c r="M61" s="155">
        <v>5.852</v>
      </c>
      <c r="N61" s="156">
        <f t="shared" si="3"/>
        <v>72.93887362412742</v>
      </c>
      <c r="O61" s="159"/>
      <c r="P61" s="122">
        <v>51</v>
      </c>
    </row>
    <row r="62" spans="1:16" s="121" customFormat="1" ht="10.5" customHeight="1">
      <c r="A62" s="37">
        <v>52</v>
      </c>
      <c r="B62" s="154"/>
      <c r="C62" s="155">
        <v>5.905</v>
      </c>
      <c r="D62" s="156">
        <f t="shared" si="0"/>
        <v>71.63543184818043</v>
      </c>
      <c r="E62" s="157"/>
      <c r="F62" s="155">
        <v>5.817</v>
      </c>
      <c r="G62" s="156">
        <f t="shared" si="1"/>
        <v>73.81923830104532</v>
      </c>
      <c r="H62" s="158"/>
      <c r="I62" s="154"/>
      <c r="J62" s="155">
        <v>5.925</v>
      </c>
      <c r="K62" s="156">
        <f t="shared" si="2"/>
        <v>71.15263334579572</v>
      </c>
      <c r="L62" s="154"/>
      <c r="M62" s="155">
        <v>5.875</v>
      </c>
      <c r="N62" s="156">
        <f t="shared" si="3"/>
        <v>72.36889565233137</v>
      </c>
      <c r="O62" s="159"/>
      <c r="P62" s="122">
        <v>52</v>
      </c>
    </row>
    <row r="63" spans="1:16" s="121" customFormat="1" ht="10.5" customHeight="1">
      <c r="A63" s="37">
        <v>53</v>
      </c>
      <c r="B63" s="154"/>
      <c r="C63" s="155">
        <v>5.872</v>
      </c>
      <c r="D63" s="156">
        <f t="shared" si="0"/>
        <v>72.44286096117722</v>
      </c>
      <c r="E63" s="157"/>
      <c r="F63" s="155">
        <v>5.809</v>
      </c>
      <c r="G63" s="156">
        <f t="shared" si="1"/>
        <v>74.02270208274946</v>
      </c>
      <c r="H63" s="158"/>
      <c r="I63" s="154"/>
      <c r="J63" s="155">
        <v>5.872</v>
      </c>
      <c r="K63" s="156">
        <f t="shared" si="2"/>
        <v>72.44286096117722</v>
      </c>
      <c r="L63" s="154"/>
      <c r="M63" s="155">
        <v>5.858</v>
      </c>
      <c r="N63" s="156">
        <f t="shared" si="3"/>
        <v>72.78953626634959</v>
      </c>
      <c r="O63" s="159"/>
      <c r="P63" s="122">
        <v>53</v>
      </c>
    </row>
    <row r="64" spans="1:16" s="121" customFormat="1" ht="10.5" customHeight="1">
      <c r="A64" s="37">
        <v>54</v>
      </c>
      <c r="B64" s="154"/>
      <c r="C64" s="155">
        <v>5.926</v>
      </c>
      <c r="D64" s="156">
        <f t="shared" si="0"/>
        <v>71.1286216583447</v>
      </c>
      <c r="E64" s="157"/>
      <c r="F64" s="155">
        <v>5.814</v>
      </c>
      <c r="G64" s="156">
        <f t="shared" si="1"/>
        <v>73.89543880002589</v>
      </c>
      <c r="H64" s="158"/>
      <c r="I64" s="154"/>
      <c r="J64" s="155">
        <v>5.915</v>
      </c>
      <c r="K64" s="156">
        <f t="shared" si="2"/>
        <v>71.3934204270273</v>
      </c>
      <c r="L64" s="154"/>
      <c r="M64" s="155">
        <v>5.863</v>
      </c>
      <c r="N64" s="156">
        <f t="shared" si="3"/>
        <v>72.6654385372015</v>
      </c>
      <c r="O64" s="159"/>
      <c r="P64" s="122">
        <v>54</v>
      </c>
    </row>
    <row r="65" spans="1:16" s="121" customFormat="1" ht="10.5" customHeight="1">
      <c r="A65" s="37">
        <v>55</v>
      </c>
      <c r="B65" s="154"/>
      <c r="C65" s="155">
        <v>5.912</v>
      </c>
      <c r="D65" s="156">
        <f t="shared" si="0"/>
        <v>71.46589492072269</v>
      </c>
      <c r="E65" s="157"/>
      <c r="F65" s="155">
        <v>5.82</v>
      </c>
      <c r="G65" s="156">
        <f t="shared" si="1"/>
        <v>73.74315560751525</v>
      </c>
      <c r="H65" s="158"/>
      <c r="I65" s="154"/>
      <c r="J65" s="155">
        <v>5.921</v>
      </c>
      <c r="K65" s="156">
        <f t="shared" si="2"/>
        <v>71.24880178671826</v>
      </c>
      <c r="L65" s="154"/>
      <c r="M65" s="155">
        <v>5.895</v>
      </c>
      <c r="N65" s="156">
        <f t="shared" si="3"/>
        <v>71.87867592394757</v>
      </c>
      <c r="O65" s="159"/>
      <c r="P65" s="122">
        <v>55</v>
      </c>
    </row>
    <row r="66" spans="1:16" s="121" customFormat="1" ht="10.5" customHeight="1">
      <c r="A66" s="37">
        <v>56</v>
      </c>
      <c r="B66" s="154"/>
      <c r="C66" s="155">
        <v>5.896</v>
      </c>
      <c r="D66" s="156">
        <f t="shared" si="0"/>
        <v>71.85429580848687</v>
      </c>
      <c r="E66" s="157"/>
      <c r="F66" s="155">
        <v>5.788</v>
      </c>
      <c r="G66" s="156">
        <f t="shared" si="1"/>
        <v>74.56081428630786</v>
      </c>
      <c r="H66" s="158"/>
      <c r="I66" s="154"/>
      <c r="J66" s="155">
        <v>5.904</v>
      </c>
      <c r="K66" s="156">
        <f t="shared" si="2"/>
        <v>71.659700648497</v>
      </c>
      <c r="L66" s="154"/>
      <c r="M66" s="155">
        <v>5.848</v>
      </c>
      <c r="N66" s="156">
        <f t="shared" si="3"/>
        <v>73.03868732935226</v>
      </c>
      <c r="O66" s="159"/>
      <c r="P66" s="122">
        <v>56</v>
      </c>
    </row>
    <row r="67" spans="1:16" s="121" customFormat="1" ht="10.5" customHeight="1">
      <c r="A67" s="37">
        <v>57</v>
      </c>
      <c r="B67" s="154"/>
      <c r="C67" s="155">
        <v>5.898</v>
      </c>
      <c r="D67" s="156">
        <f t="shared" si="0"/>
        <v>71.80557277492667</v>
      </c>
      <c r="E67" s="157"/>
      <c r="F67" s="155">
        <v>5.812</v>
      </c>
      <c r="G67" s="156">
        <f t="shared" si="1"/>
        <v>73.94630470029257</v>
      </c>
      <c r="H67" s="158"/>
      <c r="I67" s="154"/>
      <c r="J67" s="155">
        <v>5.92</v>
      </c>
      <c r="K67" s="156">
        <f t="shared" si="2"/>
        <v>71.27287436084734</v>
      </c>
      <c r="L67" s="154"/>
      <c r="M67" s="155">
        <v>5.847</v>
      </c>
      <c r="N67" s="156">
        <f t="shared" si="3"/>
        <v>73.063672769118</v>
      </c>
      <c r="O67" s="159"/>
      <c r="P67" s="122">
        <v>57</v>
      </c>
    </row>
    <row r="68" spans="1:16" s="121" customFormat="1" ht="10.5" customHeight="1">
      <c r="A68" s="37">
        <v>58</v>
      </c>
      <c r="B68" s="154"/>
      <c r="C68" s="155">
        <v>5.866</v>
      </c>
      <c r="D68" s="156">
        <f t="shared" si="0"/>
        <v>72.59113217116581</v>
      </c>
      <c r="E68" s="157"/>
      <c r="F68" s="155">
        <v>5.79</v>
      </c>
      <c r="G68" s="156">
        <f t="shared" si="1"/>
        <v>74.50931312100846</v>
      </c>
      <c r="H68" s="158"/>
      <c r="I68" s="154"/>
      <c r="J68" s="155">
        <v>5.875</v>
      </c>
      <c r="K68" s="156">
        <f t="shared" si="2"/>
        <v>72.36889565233137</v>
      </c>
      <c r="L68" s="154"/>
      <c r="M68" s="155">
        <v>5.85</v>
      </c>
      <c r="N68" s="156">
        <f t="shared" si="3"/>
        <v>72.9887548834831</v>
      </c>
      <c r="O68" s="159"/>
      <c r="P68" s="122">
        <v>58</v>
      </c>
    </row>
    <row r="69" spans="1:16" s="121" customFormat="1" ht="10.5" customHeight="1">
      <c r="A69" s="37">
        <v>59</v>
      </c>
      <c r="B69" s="154"/>
      <c r="C69" s="155">
        <v>5.876</v>
      </c>
      <c r="D69" s="156">
        <f t="shared" si="0"/>
        <v>72.34426572120626</v>
      </c>
      <c r="E69" s="157"/>
      <c r="F69" s="155">
        <v>5.638</v>
      </c>
      <c r="G69" s="156">
        <f t="shared" si="1"/>
        <v>78.58099872388259</v>
      </c>
      <c r="H69" s="158"/>
      <c r="I69" s="154"/>
      <c r="J69" s="155">
        <v>5.906</v>
      </c>
      <c r="K69" s="156">
        <f t="shared" si="2"/>
        <v>71.61117537435169</v>
      </c>
      <c r="L69" s="154"/>
      <c r="M69" s="155">
        <v>5.908</v>
      </c>
      <c r="N69" s="156">
        <f t="shared" si="3"/>
        <v>71.56269937277935</v>
      </c>
      <c r="O69" s="159"/>
      <c r="P69" s="122">
        <v>59</v>
      </c>
    </row>
    <row r="70" spans="1:16" s="121" customFormat="1" ht="10.5" customHeight="1">
      <c r="A70" s="37">
        <v>60</v>
      </c>
      <c r="B70" s="154"/>
      <c r="C70" s="155">
        <v>5.846</v>
      </c>
      <c r="D70" s="156">
        <f t="shared" si="0"/>
        <v>73.08867103179344</v>
      </c>
      <c r="E70" s="157"/>
      <c r="F70" s="155">
        <v>5.746</v>
      </c>
      <c r="G70" s="156">
        <f t="shared" si="1"/>
        <v>75.65479240753322</v>
      </c>
      <c r="H70" s="158"/>
      <c r="I70" s="154"/>
      <c r="J70" s="155">
        <v>5.86</v>
      </c>
      <c r="K70" s="156">
        <f t="shared" si="2"/>
        <v>72.73985905485212</v>
      </c>
      <c r="L70" s="154"/>
      <c r="M70" s="155">
        <v>5.927</v>
      </c>
      <c r="N70" s="156">
        <f t="shared" si="3"/>
        <v>71.10462212358226</v>
      </c>
      <c r="O70" s="159"/>
      <c r="P70" s="122">
        <v>60</v>
      </c>
    </row>
    <row r="71" spans="1:16" s="121" customFormat="1" ht="10.5" customHeight="1">
      <c r="A71" s="37">
        <v>61</v>
      </c>
      <c r="B71" s="154"/>
      <c r="C71" s="155">
        <v>5.882</v>
      </c>
      <c r="D71" s="156">
        <f t="shared" si="0"/>
        <v>72.19674983967246</v>
      </c>
      <c r="E71" s="157"/>
      <c r="F71" s="155">
        <v>5.634</v>
      </c>
      <c r="G71" s="156">
        <f t="shared" si="1"/>
        <v>78.69261944664025</v>
      </c>
      <c r="H71" s="158"/>
      <c r="I71" s="154"/>
      <c r="J71" s="155">
        <v>5.804</v>
      </c>
      <c r="K71" s="156">
        <f t="shared" si="2"/>
        <v>74.15029440947353</v>
      </c>
      <c r="L71" s="154"/>
      <c r="M71" s="155">
        <v>5.881</v>
      </c>
      <c r="N71" s="156">
        <f t="shared" si="3"/>
        <v>72.2213044691488</v>
      </c>
      <c r="O71" s="159"/>
      <c r="P71" s="122">
        <v>61</v>
      </c>
    </row>
    <row r="72" spans="1:16" s="121" customFormat="1" ht="10.5" customHeight="1">
      <c r="A72" s="37">
        <v>62</v>
      </c>
      <c r="B72" s="154"/>
      <c r="C72" s="155">
        <v>5.841</v>
      </c>
      <c r="D72" s="156">
        <f t="shared" si="0"/>
        <v>73.21385499624074</v>
      </c>
      <c r="E72" s="157"/>
      <c r="F72" s="155">
        <v>5.649</v>
      </c>
      <c r="G72" s="156">
        <f t="shared" si="1"/>
        <v>78.27526340986037</v>
      </c>
      <c r="H72" s="158"/>
      <c r="I72" s="154"/>
      <c r="J72" s="155">
        <v>5.81</v>
      </c>
      <c r="K72" s="156">
        <f t="shared" si="2"/>
        <v>73.99722313892896</v>
      </c>
      <c r="L72" s="154"/>
      <c r="M72" s="155">
        <v>5.807</v>
      </c>
      <c r="N72" s="156">
        <f t="shared" si="3"/>
        <v>74.07369946469063</v>
      </c>
      <c r="O72" s="159"/>
      <c r="P72" s="122">
        <v>62</v>
      </c>
    </row>
    <row r="73" spans="1:16" s="121" customFormat="1" ht="10.5" customHeight="1" thickBot="1">
      <c r="A73" s="123">
        <v>63</v>
      </c>
      <c r="B73" s="160"/>
      <c r="C73" s="161">
        <v>5.847</v>
      </c>
      <c r="D73" s="156">
        <f t="shared" si="0"/>
        <v>73.063672769118</v>
      </c>
      <c r="E73" s="162"/>
      <c r="F73" s="161">
        <v>5.721</v>
      </c>
      <c r="G73" s="156">
        <f t="shared" si="1"/>
        <v>76.31743961114874</v>
      </c>
      <c r="H73" s="163"/>
      <c r="I73" s="160"/>
      <c r="J73" s="161">
        <v>5.856</v>
      </c>
      <c r="K73" s="156">
        <f t="shared" si="2"/>
        <v>72.83926438532055</v>
      </c>
      <c r="L73" s="160"/>
      <c r="M73" s="161">
        <v>5.822</v>
      </c>
      <c r="N73" s="164">
        <f t="shared" si="3"/>
        <v>73.69249913941846</v>
      </c>
      <c r="O73" s="165"/>
      <c r="P73" s="47">
        <v>63</v>
      </c>
    </row>
    <row r="74" spans="1:17" ht="24.75" thickBot="1">
      <c r="A74" s="177" t="s">
        <v>0</v>
      </c>
      <c r="B74" s="178" t="s">
        <v>3</v>
      </c>
      <c r="C74" s="179"/>
      <c r="D74" s="179" t="s">
        <v>7</v>
      </c>
      <c r="E74" s="179" t="s">
        <v>4</v>
      </c>
      <c r="F74" s="179" t="s">
        <v>6</v>
      </c>
      <c r="G74" s="179" t="s">
        <v>8</v>
      </c>
      <c r="H74" s="180" t="s">
        <v>30</v>
      </c>
      <c r="I74" s="178" t="s">
        <v>3</v>
      </c>
      <c r="J74" s="179"/>
      <c r="K74" s="179" t="s">
        <v>7</v>
      </c>
      <c r="L74" s="179" t="s">
        <v>4</v>
      </c>
      <c r="M74" s="179" t="s">
        <v>6</v>
      </c>
      <c r="N74" s="179" t="s">
        <v>8</v>
      </c>
      <c r="O74" s="181" t="s">
        <v>30</v>
      </c>
      <c r="P74" s="182" t="s">
        <v>0</v>
      </c>
      <c r="Q74" s="175" t="s">
        <v>44</v>
      </c>
    </row>
    <row r="75" spans="1:17" ht="12.75">
      <c r="A75" s="75" t="s">
        <v>14</v>
      </c>
      <c r="B75" s="14"/>
      <c r="C75" s="26">
        <f>AVERAGE(C10:C73)</f>
        <v>5.870124999999999</v>
      </c>
      <c r="D75" s="15">
        <f>AVERAGE(D10:D73)</f>
        <v>72.4963759993833</v>
      </c>
      <c r="E75" s="14"/>
      <c r="F75" s="26">
        <f>AVERAGE(F10:F73)</f>
        <v>5.810140625000002</v>
      </c>
      <c r="G75" s="14">
        <f>AVERAGE(G10:G73)</f>
        <v>74.01950675194007</v>
      </c>
      <c r="H75" s="66"/>
      <c r="I75" s="14"/>
      <c r="J75" s="15"/>
      <c r="K75" s="15">
        <f>AVERAGE(K10:K73)</f>
        <v>72.33832471395442</v>
      </c>
      <c r="L75" s="14"/>
      <c r="M75" s="14">
        <f>AVERAGE(M10:M73)</f>
        <v>5.898218750000002</v>
      </c>
      <c r="N75" s="14">
        <f>AVERAGE(N10:N73)</f>
        <v>71.80756402270423</v>
      </c>
      <c r="O75" s="125"/>
      <c r="P75" s="131" t="s">
        <v>14</v>
      </c>
      <c r="Q75" s="176">
        <f>Modul!$X$4</f>
        <v>0.5885714285714285</v>
      </c>
    </row>
    <row r="76" spans="1:16" ht="12.75">
      <c r="A76" s="76" t="s">
        <v>10</v>
      </c>
      <c r="B76" s="16"/>
      <c r="C76" s="27">
        <f>STDEV(C10:C73)</f>
        <v>0.03399322995167428</v>
      </c>
      <c r="D76" s="17">
        <f>STDEV(D10:D73)</f>
        <v>0.8462598942143784</v>
      </c>
      <c r="E76" s="16"/>
      <c r="F76" s="27">
        <f>STDEV(F10:F73)</f>
        <v>0.06275168174219219</v>
      </c>
      <c r="G76" s="16">
        <f>STDEV(G10:G73)</f>
        <v>1.6254074683777195</v>
      </c>
      <c r="H76" s="67"/>
      <c r="I76" s="16"/>
      <c r="J76" s="17"/>
      <c r="K76" s="17">
        <f>STDEV(K10:K73)</f>
        <v>0.8368037882544905</v>
      </c>
      <c r="L76" s="16"/>
      <c r="M76" s="16">
        <f>STDEV(M10:M73)</f>
        <v>0.03460914125941114</v>
      </c>
      <c r="N76" s="16">
        <f>STDEV(N10:N73)</f>
        <v>0.8448895644972193</v>
      </c>
      <c r="O76" s="126"/>
      <c r="P76" s="132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28">
        <f>MAX(C10:C73)</f>
        <v>5.926</v>
      </c>
      <c r="D77" s="19">
        <f t="shared" si="4"/>
        <v>74.94878075119222</v>
      </c>
      <c r="E77" s="18">
        <f t="shared" si="4"/>
        <v>0</v>
      </c>
      <c r="F77" s="28">
        <f t="shared" si="4"/>
        <v>5.923</v>
      </c>
      <c r="G77" s="18">
        <f t="shared" si="4"/>
        <v>78.69261944664025</v>
      </c>
      <c r="H77" s="68"/>
      <c r="I77" s="18"/>
      <c r="J77" s="19"/>
      <c r="K77" s="19">
        <f>MAX(K10:K73)</f>
        <v>74.15029440947353</v>
      </c>
      <c r="L77" s="18">
        <f>MAX(L10:L73)</f>
        <v>0</v>
      </c>
      <c r="M77" s="18">
        <f>MAX(M10:M73)</f>
        <v>5.997</v>
      </c>
      <c r="N77" s="18">
        <f>MAX(N10:N73)</f>
        <v>74.07369946469063</v>
      </c>
      <c r="O77" s="127"/>
      <c r="P77" s="133" t="s">
        <v>15</v>
      </c>
    </row>
    <row r="78" spans="1:16" ht="12.75">
      <c r="A78" s="77" t="s">
        <v>16</v>
      </c>
      <c r="B78" s="20"/>
      <c r="C78" s="28">
        <f>MIN(C10:C73)</f>
        <v>5.773</v>
      </c>
      <c r="D78" s="19">
        <f>MIN(D10:D73)</f>
        <v>71.1286216583447</v>
      </c>
      <c r="E78" s="18">
        <f>MIN(E10:E73)</f>
        <v>0</v>
      </c>
      <c r="F78" s="28">
        <f>MIN(F10:F73)</f>
        <v>5.634</v>
      </c>
      <c r="G78" s="18">
        <f>MIN(G10:G73)</f>
        <v>71.20069321159619</v>
      </c>
      <c r="H78" s="69"/>
      <c r="I78" s="20"/>
      <c r="J78" s="19"/>
      <c r="K78" s="19">
        <f>MIN(K10:K73)</f>
        <v>70.24866389861408</v>
      </c>
      <c r="L78" s="18">
        <f>MIN(L10:L73)</f>
        <v>0</v>
      </c>
      <c r="M78" s="18">
        <f>MIN(M10:M73)</f>
        <v>5.807</v>
      </c>
      <c r="N78" s="18">
        <f>MIN(N10:N73)</f>
        <v>69.45437211963772</v>
      </c>
      <c r="O78" s="128"/>
      <c r="P78" s="133" t="s">
        <v>16</v>
      </c>
    </row>
    <row r="79" spans="1:16" ht="12.75">
      <c r="A79" s="77" t="s">
        <v>31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0</v>
      </c>
      <c r="H79" s="69"/>
      <c r="I79" s="20"/>
      <c r="J79" s="21"/>
      <c r="K79" s="22">
        <f>COUNTIF(K10:K73,"&lt;70")</f>
        <v>0</v>
      </c>
      <c r="L79" s="20"/>
      <c r="M79" s="20"/>
      <c r="N79" s="23">
        <f>COUNTIF(N10:N73,"&lt;70")</f>
        <v>1</v>
      </c>
      <c r="O79" s="128"/>
      <c r="P79" s="133" t="s">
        <v>31</v>
      </c>
    </row>
    <row r="80" spans="1:16" ht="12.75">
      <c r="A80" s="77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0</v>
      </c>
      <c r="H80" s="69"/>
      <c r="I80" s="20"/>
      <c r="J80" s="21"/>
      <c r="K80" s="22">
        <f>COUNTIF(K10:K73,"&gt;80")</f>
        <v>0</v>
      </c>
      <c r="L80" s="20"/>
      <c r="M80" s="20"/>
      <c r="N80" s="23">
        <f>COUNTIF(N10:N73,"&gt;80")</f>
        <v>0</v>
      </c>
      <c r="O80" s="128"/>
      <c r="P80" s="133" t="s">
        <v>32</v>
      </c>
    </row>
    <row r="81" spans="1:16" ht="12.75">
      <c r="A81" s="150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8"/>
      <c r="P81" s="148" t="s">
        <v>33</v>
      </c>
    </row>
    <row r="82" spans="1:16" ht="12.75">
      <c r="A82" s="124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29">
        <f>COUNTIF(O10:O73,"s")</f>
        <v>0</v>
      </c>
      <c r="P82" s="149" t="s">
        <v>39</v>
      </c>
    </row>
    <row r="83" spans="1:16" ht="13.5" thickBot="1">
      <c r="A83" s="151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0</v>
      </c>
      <c r="I83" s="24"/>
      <c r="J83" s="25"/>
      <c r="K83" s="25"/>
      <c r="L83" s="24"/>
      <c r="M83" s="24"/>
      <c r="N83" s="24"/>
      <c r="O83" s="130">
        <f>COUNTIF(O10:O73,"w")</f>
        <v>0</v>
      </c>
      <c r="P83" s="134" t="s">
        <v>34</v>
      </c>
    </row>
    <row r="84" spans="1:16" ht="13.5" thickBot="1">
      <c r="A84" s="80" t="s">
        <v>9</v>
      </c>
      <c r="B84" s="203" t="s">
        <v>51</v>
      </c>
      <c r="C84" s="204"/>
      <c r="D84" s="204"/>
      <c r="E84" s="204"/>
      <c r="F84" s="204"/>
      <c r="G84" s="204"/>
      <c r="H84" s="205"/>
      <c r="I84" s="206" t="s">
        <v>52</v>
      </c>
      <c r="J84" s="204"/>
      <c r="K84" s="204"/>
      <c r="L84" s="204"/>
      <c r="M84" s="204"/>
      <c r="N84" s="204"/>
      <c r="O84" s="207"/>
      <c r="P84" s="135" t="s">
        <v>9</v>
      </c>
    </row>
    <row r="85" spans="1:16" ht="12.75">
      <c r="A85" s="79" t="s">
        <v>12</v>
      </c>
      <c r="B85" s="208" t="s">
        <v>50</v>
      </c>
      <c r="C85" s="209"/>
      <c r="N85" s="208" t="s">
        <v>50</v>
      </c>
      <c r="O85" s="209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1"/>
  <sheetViews>
    <sheetView tabSelected="1" workbookViewId="0" topLeftCell="W1">
      <selection activeCell="AF22" sqref="AF22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2" max="22" width="11.57421875" style="0" bestFit="1" customWidth="1"/>
  </cols>
  <sheetData>
    <row r="2" spans="17:20" ht="12.75">
      <c r="Q2" s="172" t="s">
        <v>43</v>
      </c>
      <c r="R2" s="172" t="s">
        <v>57</v>
      </c>
      <c r="S2" s="172" t="s">
        <v>58</v>
      </c>
      <c r="T2" s="172" t="s">
        <v>59</v>
      </c>
    </row>
    <row r="3" spans="17:24" ht="12.75">
      <c r="Q3" s="173">
        <v>0</v>
      </c>
      <c r="R3" s="173">
        <v>10</v>
      </c>
      <c r="S3" s="173">
        <v>10</v>
      </c>
      <c r="T3" s="173">
        <v>10</v>
      </c>
      <c r="U3" s="194">
        <f>(R3-R4)/(Q4-Q3)</f>
        <v>0.021999999999999974</v>
      </c>
      <c r="V3" s="194">
        <f>(S3-S4)/(Q4-Q3)</f>
        <v>0.019000000000000038</v>
      </c>
      <c r="W3" s="194">
        <f>AVERAGE(U3:U35)</f>
        <v>0.013797979797979802</v>
      </c>
      <c r="X3" s="174">
        <f>W3*60</f>
        <v>0.8278787878787881</v>
      </c>
    </row>
    <row r="4" spans="17:24" ht="13.5" thickBot="1">
      <c r="Q4" s="173">
        <v>20</v>
      </c>
      <c r="R4" s="173">
        <v>9.56</v>
      </c>
      <c r="S4" s="173">
        <v>9.62</v>
      </c>
      <c r="T4" s="173">
        <v>9.59</v>
      </c>
      <c r="U4" s="194">
        <f aca="true" t="shared" si="0" ref="U4:U35">(R4-R5)/(Q5-Q4)</f>
        <v>0.019000000000000128</v>
      </c>
      <c r="V4" s="194">
        <f aca="true" t="shared" si="1" ref="V4:V35">(S4-S5)/(Q5-Q4)</f>
        <v>0.01799999999999997</v>
      </c>
      <c r="W4" s="195">
        <f>AVERAGE(U22:U35)</f>
        <v>0.009809523809523808</v>
      </c>
      <c r="X4" s="196">
        <f>W4*60</f>
        <v>0.5885714285714285</v>
      </c>
    </row>
    <row r="5" spans="1:24" ht="14.25" thickBot="1" thickTop="1">
      <c r="A5" s="218" t="s">
        <v>54</v>
      </c>
      <c r="B5" s="219"/>
      <c r="C5" s="144"/>
      <c r="D5" s="44" t="s">
        <v>20</v>
      </c>
      <c r="E5" s="43" t="s">
        <v>22</v>
      </c>
      <c r="F5" s="45" t="s">
        <v>21</v>
      </c>
      <c r="G5" s="41" t="s">
        <v>23</v>
      </c>
      <c r="I5" s="218" t="s">
        <v>53</v>
      </c>
      <c r="J5" s="219"/>
      <c r="K5" s="193"/>
      <c r="L5" s="44" t="s">
        <v>20</v>
      </c>
      <c r="M5" s="143" t="s">
        <v>40</v>
      </c>
      <c r="N5" s="45" t="s">
        <v>21</v>
      </c>
      <c r="O5" s="41" t="s">
        <v>23</v>
      </c>
      <c r="Q5" s="173">
        <v>30</v>
      </c>
      <c r="R5" s="173">
        <v>9.37</v>
      </c>
      <c r="S5" s="173">
        <v>9.44</v>
      </c>
      <c r="T5" s="173">
        <v>9.39</v>
      </c>
      <c r="U5" s="194">
        <f t="shared" si="0"/>
        <v>0.020999999999999908</v>
      </c>
      <c r="V5" s="194">
        <f t="shared" si="1"/>
        <v>0.016999999999999994</v>
      </c>
      <c r="W5" s="195">
        <f>AVERAGE(V23:V36)</f>
        <v>0.009371794871794872</v>
      </c>
      <c r="X5" s="196">
        <f>W5*60</f>
        <v>0.5623076923076923</v>
      </c>
    </row>
    <row r="6" spans="1:22" ht="14.25" thickBot="1">
      <c r="A6" s="82" t="s">
        <v>9</v>
      </c>
      <c r="B6" s="224" t="s">
        <v>51</v>
      </c>
      <c r="C6" s="225"/>
      <c r="D6" s="224" t="s">
        <v>51</v>
      </c>
      <c r="E6" s="225"/>
      <c r="F6" s="81" t="s">
        <v>25</v>
      </c>
      <c r="G6" s="33" t="s">
        <v>26</v>
      </c>
      <c r="I6" s="83" t="s">
        <v>9</v>
      </c>
      <c r="J6" s="231" t="s">
        <v>51</v>
      </c>
      <c r="K6" s="232"/>
      <c r="L6" s="231" t="s">
        <v>51</v>
      </c>
      <c r="M6" s="232"/>
      <c r="N6" s="31" t="s">
        <v>25</v>
      </c>
      <c r="O6" s="49" t="s">
        <v>26</v>
      </c>
      <c r="Q6" s="173">
        <v>40</v>
      </c>
      <c r="R6" s="173">
        <v>9.16</v>
      </c>
      <c r="S6" s="173">
        <v>9.27</v>
      </c>
      <c r="T6" s="173">
        <v>9.19</v>
      </c>
      <c r="U6" s="194">
        <f t="shared" si="0"/>
        <v>0.019000000000000038</v>
      </c>
      <c r="V6" s="194">
        <f t="shared" si="1"/>
        <v>0.01749999999999998</v>
      </c>
    </row>
    <row r="7" spans="1:22" ht="15" thickBot="1">
      <c r="A7" s="50" t="s">
        <v>19</v>
      </c>
      <c r="B7" s="199"/>
      <c r="C7" s="199"/>
      <c r="D7" s="200"/>
      <c r="E7" s="84"/>
      <c r="F7" s="48"/>
      <c r="G7" s="33"/>
      <c r="I7" s="51"/>
      <c r="J7" s="229" t="s">
        <v>28</v>
      </c>
      <c r="K7" s="230"/>
      <c r="L7" s="229" t="s">
        <v>29</v>
      </c>
      <c r="M7" s="230"/>
      <c r="N7" s="183"/>
      <c r="O7" s="33"/>
      <c r="Q7" s="173">
        <v>60</v>
      </c>
      <c r="R7" s="173">
        <v>8.78</v>
      </c>
      <c r="S7" s="173">
        <v>8.92</v>
      </c>
      <c r="T7" s="173">
        <v>8.82</v>
      </c>
      <c r="U7" s="194">
        <f t="shared" si="0"/>
        <v>0.01899999999999995</v>
      </c>
      <c r="V7" s="194">
        <f t="shared" si="1"/>
        <v>0.016500000000000004</v>
      </c>
    </row>
    <row r="8" spans="1:22" ht="14.25" thickBot="1">
      <c r="A8" s="50"/>
      <c r="B8" s="235" t="s">
        <v>17</v>
      </c>
      <c r="C8" s="236"/>
      <c r="D8" s="236"/>
      <c r="E8" s="237"/>
      <c r="F8" s="32"/>
      <c r="G8" s="33"/>
      <c r="I8" s="50"/>
      <c r="J8" s="222" t="s">
        <v>24</v>
      </c>
      <c r="K8" s="228"/>
      <c r="L8" s="222" t="s">
        <v>24</v>
      </c>
      <c r="M8" s="228"/>
      <c r="N8" s="183"/>
      <c r="O8" s="33"/>
      <c r="Q8" s="173">
        <v>80</v>
      </c>
      <c r="R8" s="173">
        <v>8.4</v>
      </c>
      <c r="S8" s="173">
        <v>8.59</v>
      </c>
      <c r="T8" s="173">
        <v>8.45</v>
      </c>
      <c r="U8" s="194">
        <f t="shared" si="0"/>
        <v>0.01899999999999995</v>
      </c>
      <c r="V8" s="194">
        <f t="shared" si="1"/>
        <v>0.016000000000000014</v>
      </c>
    </row>
    <row r="9" spans="1:22" ht="14.25" thickBot="1">
      <c r="A9" s="46" t="s">
        <v>24</v>
      </c>
      <c r="B9" s="145" t="s">
        <v>45</v>
      </c>
      <c r="C9" s="146" t="s">
        <v>46</v>
      </c>
      <c r="D9" s="145" t="s">
        <v>47</v>
      </c>
      <c r="E9" s="147" t="s">
        <v>48</v>
      </c>
      <c r="F9" s="222" t="s">
        <v>18</v>
      </c>
      <c r="G9" s="223"/>
      <c r="I9" s="46" t="s">
        <v>27</v>
      </c>
      <c r="J9" s="85" t="s">
        <v>55</v>
      </c>
      <c r="K9" s="86" t="s">
        <v>56</v>
      </c>
      <c r="L9" s="85" t="s">
        <v>42</v>
      </c>
      <c r="M9" s="87" t="s">
        <v>49</v>
      </c>
      <c r="N9" s="226" t="s">
        <v>18</v>
      </c>
      <c r="O9" s="223"/>
      <c r="Q9" s="173">
        <v>90</v>
      </c>
      <c r="R9" s="173">
        <v>8.21</v>
      </c>
      <c r="S9" s="173">
        <v>8.43</v>
      </c>
      <c r="T9" s="173">
        <v>8.28</v>
      </c>
      <c r="U9" s="194">
        <f t="shared" si="0"/>
        <v>0.019000000000000128</v>
      </c>
      <c r="V9" s="194">
        <f t="shared" si="1"/>
        <v>0.015000000000000036</v>
      </c>
    </row>
    <row r="10" spans="1:22" ht="12.75">
      <c r="A10" s="34">
        <v>0</v>
      </c>
      <c r="B10" s="52">
        <v>304</v>
      </c>
      <c r="C10" s="53">
        <v>224</v>
      </c>
      <c r="D10" s="54">
        <v>234</v>
      </c>
      <c r="E10" s="53">
        <v>228</v>
      </c>
      <c r="F10" s="227"/>
      <c r="G10" s="201"/>
      <c r="I10" s="37">
        <v>6</v>
      </c>
      <c r="J10" s="55">
        <v>202</v>
      </c>
      <c r="K10" s="56">
        <v>204</v>
      </c>
      <c r="L10" s="54"/>
      <c r="M10" s="188"/>
      <c r="N10" s="35"/>
      <c r="O10" s="36"/>
      <c r="Q10" s="173">
        <v>100</v>
      </c>
      <c r="R10" s="173">
        <v>8.02</v>
      </c>
      <c r="S10" s="173">
        <v>8.28</v>
      </c>
      <c r="T10" s="173">
        <v>8.11</v>
      </c>
      <c r="U10" s="194">
        <f t="shared" si="0"/>
        <v>0.01599999999999997</v>
      </c>
      <c r="V10" s="194">
        <f t="shared" si="1"/>
        <v>0.01599999999999997</v>
      </c>
    </row>
    <row r="11" spans="1:22" ht="12.75">
      <c r="A11" s="37">
        <v>1</v>
      </c>
      <c r="B11" s="55">
        <v>212</v>
      </c>
      <c r="C11" s="56">
        <v>220</v>
      </c>
      <c r="D11" s="57">
        <v>230</v>
      </c>
      <c r="E11" s="56">
        <v>226</v>
      </c>
      <c r="F11" s="220"/>
      <c r="G11" s="221"/>
      <c r="I11" s="37">
        <v>10</v>
      </c>
      <c r="J11" s="55">
        <v>220</v>
      </c>
      <c r="K11" s="56">
        <v>218</v>
      </c>
      <c r="L11" s="57"/>
      <c r="M11" s="56"/>
      <c r="N11" s="184"/>
      <c r="O11" s="38"/>
      <c r="Q11" s="173">
        <v>120</v>
      </c>
      <c r="R11" s="173">
        <v>7.7</v>
      </c>
      <c r="S11" s="173">
        <v>7.96</v>
      </c>
      <c r="T11" s="173">
        <v>7.75</v>
      </c>
      <c r="U11" s="194">
        <f t="shared" si="0"/>
        <v>0.016999999999999994</v>
      </c>
      <c r="V11" s="194">
        <f t="shared" si="1"/>
        <v>0.014500000000000002</v>
      </c>
    </row>
    <row r="12" spans="1:22" ht="12.75">
      <c r="A12" s="37">
        <v>2</v>
      </c>
      <c r="B12" s="55">
        <v>214</v>
      </c>
      <c r="C12" s="56">
        <v>212</v>
      </c>
      <c r="D12" s="57">
        <v>232</v>
      </c>
      <c r="E12" s="56">
        <v>226</v>
      </c>
      <c r="F12" s="220"/>
      <c r="G12" s="221"/>
      <c r="I12" s="37">
        <v>30</v>
      </c>
      <c r="J12" s="55">
        <v>212</v>
      </c>
      <c r="K12" s="56">
        <v>218</v>
      </c>
      <c r="L12" s="57"/>
      <c r="M12" s="56"/>
      <c r="N12" s="184"/>
      <c r="O12" s="38"/>
      <c r="Q12" s="173">
        <v>140</v>
      </c>
      <c r="R12" s="173">
        <v>7.36</v>
      </c>
      <c r="S12" s="173">
        <v>7.67</v>
      </c>
      <c r="T12" s="173">
        <v>7.42</v>
      </c>
      <c r="U12" s="194">
        <f t="shared" si="0"/>
        <v>0.015000000000000036</v>
      </c>
      <c r="V12" s="194">
        <f t="shared" si="1"/>
        <v>0.015000000000000036</v>
      </c>
    </row>
    <row r="13" spans="1:22" ht="12.75">
      <c r="A13" s="37">
        <v>3</v>
      </c>
      <c r="B13" s="55">
        <v>212</v>
      </c>
      <c r="C13" s="56">
        <v>228</v>
      </c>
      <c r="D13" s="57">
        <v>230</v>
      </c>
      <c r="E13" s="56">
        <v>234</v>
      </c>
      <c r="F13" s="220"/>
      <c r="G13" s="221"/>
      <c r="I13" s="37">
        <v>50</v>
      </c>
      <c r="J13" s="55">
        <v>210</v>
      </c>
      <c r="K13" s="56">
        <v>210</v>
      </c>
      <c r="L13" s="57"/>
      <c r="M13" s="56"/>
      <c r="N13" s="184"/>
      <c r="O13" s="38"/>
      <c r="Q13" s="173">
        <v>150</v>
      </c>
      <c r="R13" s="173">
        <v>7.21</v>
      </c>
      <c r="S13" s="173">
        <v>7.52</v>
      </c>
      <c r="T13" s="173">
        <v>7.27</v>
      </c>
      <c r="U13" s="194">
        <f t="shared" si="0"/>
        <v>0.016999999999999994</v>
      </c>
      <c r="V13" s="194">
        <f t="shared" si="1"/>
        <v>0.012999999999999989</v>
      </c>
    </row>
    <row r="14" spans="1:22" ht="12.75">
      <c r="A14" s="37">
        <v>4</v>
      </c>
      <c r="B14" s="55">
        <v>216</v>
      </c>
      <c r="C14" s="56">
        <v>220</v>
      </c>
      <c r="D14" s="57">
        <v>230</v>
      </c>
      <c r="E14" s="56">
        <v>238</v>
      </c>
      <c r="F14" s="220"/>
      <c r="G14" s="221"/>
      <c r="I14" s="37">
        <v>70</v>
      </c>
      <c r="J14" s="55">
        <v>216</v>
      </c>
      <c r="K14" s="56">
        <v>220</v>
      </c>
      <c r="L14" s="57"/>
      <c r="M14" s="56"/>
      <c r="N14" s="184"/>
      <c r="O14" s="38"/>
      <c r="Q14" s="173">
        <v>160</v>
      </c>
      <c r="R14" s="173">
        <v>7.04</v>
      </c>
      <c r="S14" s="173">
        <v>7.39</v>
      </c>
      <c r="T14" s="173">
        <v>7.12</v>
      </c>
      <c r="U14" s="194">
        <f t="shared" si="0"/>
        <v>0.01799999999999997</v>
      </c>
      <c r="V14" s="194">
        <f t="shared" si="1"/>
        <v>0.012999999999999989</v>
      </c>
    </row>
    <row r="15" spans="1:22" ht="12.75">
      <c r="A15" s="37">
        <v>5</v>
      </c>
      <c r="B15" s="55">
        <v>216</v>
      </c>
      <c r="C15" s="56">
        <v>216</v>
      </c>
      <c r="D15" s="57">
        <v>228</v>
      </c>
      <c r="E15" s="56">
        <v>226</v>
      </c>
      <c r="F15" s="220"/>
      <c r="G15" s="221"/>
      <c r="I15" s="37">
        <v>86</v>
      </c>
      <c r="J15" s="55">
        <v>184</v>
      </c>
      <c r="K15" s="56">
        <v>196</v>
      </c>
      <c r="L15" s="57"/>
      <c r="M15" s="56"/>
      <c r="N15" s="184"/>
      <c r="O15" s="38"/>
      <c r="Q15" s="173">
        <v>170</v>
      </c>
      <c r="R15" s="173">
        <v>6.86</v>
      </c>
      <c r="S15" s="173">
        <v>7.26</v>
      </c>
      <c r="T15" s="173">
        <v>6.97</v>
      </c>
      <c r="U15" s="194">
        <f t="shared" si="0"/>
        <v>0.014000000000000058</v>
      </c>
      <c r="V15" s="194">
        <f t="shared" si="1"/>
        <v>0.013999999999999967</v>
      </c>
    </row>
    <row r="16" spans="1:22" ht="12.75">
      <c r="A16" s="37">
        <v>6</v>
      </c>
      <c r="B16" s="55">
        <v>214</v>
      </c>
      <c r="C16" s="56">
        <v>218</v>
      </c>
      <c r="D16" s="57">
        <v>234</v>
      </c>
      <c r="E16" s="56">
        <v>228</v>
      </c>
      <c r="F16" s="220"/>
      <c r="G16" s="221"/>
      <c r="I16" s="37">
        <v>100</v>
      </c>
      <c r="J16" s="55">
        <v>218</v>
      </c>
      <c r="K16" s="56">
        <v>210</v>
      </c>
      <c r="L16" s="57"/>
      <c r="M16" s="56"/>
      <c r="N16" s="184"/>
      <c r="O16" s="38"/>
      <c r="Q16" s="173">
        <v>180</v>
      </c>
      <c r="R16" s="173">
        <v>6.72</v>
      </c>
      <c r="S16" s="173">
        <v>7.12</v>
      </c>
      <c r="T16" s="173">
        <v>6.82</v>
      </c>
      <c r="U16" s="194">
        <f t="shared" si="0"/>
        <v>0.01549999999999998</v>
      </c>
      <c r="V16" s="194">
        <f t="shared" si="1"/>
        <v>0.0125</v>
      </c>
    </row>
    <row r="17" spans="1:22" ht="12.75">
      <c r="A17" s="37">
        <v>7</v>
      </c>
      <c r="B17" s="55">
        <v>216</v>
      </c>
      <c r="C17" s="56">
        <v>220</v>
      </c>
      <c r="D17" s="57">
        <v>236</v>
      </c>
      <c r="E17" s="56">
        <v>234</v>
      </c>
      <c r="F17" s="220"/>
      <c r="G17" s="221"/>
      <c r="I17" s="37">
        <v>120</v>
      </c>
      <c r="J17" s="55">
        <v>236</v>
      </c>
      <c r="K17" s="56">
        <v>214</v>
      </c>
      <c r="L17" s="57"/>
      <c r="M17" s="56"/>
      <c r="N17" s="184"/>
      <c r="O17" s="38"/>
      <c r="Q17" s="173">
        <v>200</v>
      </c>
      <c r="R17" s="173">
        <v>6.41</v>
      </c>
      <c r="S17" s="173">
        <v>6.87</v>
      </c>
      <c r="T17" s="173">
        <v>6.52</v>
      </c>
      <c r="U17" s="194">
        <f t="shared" si="0"/>
        <v>0.014000000000000012</v>
      </c>
      <c r="V17" s="194">
        <f t="shared" si="1"/>
        <v>0.013500000000000022</v>
      </c>
    </row>
    <row r="18" spans="1:22" ht="12.75">
      <c r="A18" s="37">
        <v>8</v>
      </c>
      <c r="B18" s="55">
        <v>214</v>
      </c>
      <c r="C18" s="56">
        <v>230</v>
      </c>
      <c r="D18" s="57">
        <v>240</v>
      </c>
      <c r="E18" s="56">
        <v>220</v>
      </c>
      <c r="F18" s="220"/>
      <c r="G18" s="221"/>
      <c r="I18" s="37">
        <v>122</v>
      </c>
      <c r="J18" s="55">
        <v>276</v>
      </c>
      <c r="K18" s="56">
        <v>222</v>
      </c>
      <c r="L18" s="57"/>
      <c r="M18" s="56"/>
      <c r="N18" s="185"/>
      <c r="O18" s="38"/>
      <c r="Q18" s="173">
        <v>220</v>
      </c>
      <c r="R18" s="173">
        <v>6.13</v>
      </c>
      <c r="S18" s="173">
        <v>6.6</v>
      </c>
      <c r="T18" s="173">
        <v>6.25</v>
      </c>
      <c r="U18" s="194">
        <f t="shared" si="0"/>
        <v>0.014500000000000002</v>
      </c>
      <c r="V18" s="194">
        <f t="shared" si="1"/>
        <v>0.013499999999999979</v>
      </c>
    </row>
    <row r="19" spans="1:22" ht="12.75">
      <c r="A19" s="37">
        <v>9</v>
      </c>
      <c r="B19" s="55">
        <v>214</v>
      </c>
      <c r="C19" s="56">
        <v>222</v>
      </c>
      <c r="D19" s="57">
        <v>230</v>
      </c>
      <c r="E19" s="56">
        <v>232</v>
      </c>
      <c r="F19" s="220"/>
      <c r="G19" s="221"/>
      <c r="I19" s="37">
        <v>126.5</v>
      </c>
      <c r="J19" s="55">
        <v>326</v>
      </c>
      <c r="K19" s="56">
        <v>220</v>
      </c>
      <c r="L19" s="57"/>
      <c r="M19" s="56"/>
      <c r="N19" s="185"/>
      <c r="O19" s="38"/>
      <c r="Q19" s="173">
        <v>240</v>
      </c>
      <c r="R19" s="173">
        <v>5.84</v>
      </c>
      <c r="S19" s="173">
        <v>6.33</v>
      </c>
      <c r="T19" s="173">
        <v>5.96</v>
      </c>
      <c r="U19" s="194">
        <f t="shared" si="0"/>
        <v>0.013499999999999979</v>
      </c>
      <c r="V19" s="194">
        <f t="shared" si="1"/>
        <v>0.01150000000000002</v>
      </c>
    </row>
    <row r="20" spans="1:22" ht="12.75">
      <c r="A20" s="37">
        <v>10</v>
      </c>
      <c r="B20" s="55">
        <v>218</v>
      </c>
      <c r="C20" s="56">
        <v>218</v>
      </c>
      <c r="D20" s="57">
        <v>236</v>
      </c>
      <c r="E20" s="56">
        <v>228</v>
      </c>
      <c r="F20" s="220"/>
      <c r="G20" s="221"/>
      <c r="I20" s="37">
        <v>130</v>
      </c>
      <c r="J20" s="55">
        <v>334</v>
      </c>
      <c r="K20" s="56">
        <v>222</v>
      </c>
      <c r="L20" s="57"/>
      <c r="M20" s="56"/>
      <c r="N20" s="184"/>
      <c r="O20" s="38"/>
      <c r="Q20" s="173">
        <v>260</v>
      </c>
      <c r="R20" s="173">
        <v>5.57</v>
      </c>
      <c r="S20" s="173">
        <v>6.1</v>
      </c>
      <c r="T20" s="173">
        <v>5.71</v>
      </c>
      <c r="U20" s="194">
        <f t="shared" si="0"/>
        <v>0.01150000000000002</v>
      </c>
      <c r="V20" s="194">
        <f t="shared" si="1"/>
        <v>0.011999999999999966</v>
      </c>
    </row>
    <row r="21" spans="1:22" ht="12.75">
      <c r="A21" s="37">
        <v>11</v>
      </c>
      <c r="B21" s="55">
        <v>212</v>
      </c>
      <c r="C21" s="56">
        <v>236</v>
      </c>
      <c r="D21" s="57">
        <v>222</v>
      </c>
      <c r="E21" s="56">
        <v>230</v>
      </c>
      <c r="F21" s="220"/>
      <c r="G21" s="221"/>
      <c r="I21" s="37">
        <v>140</v>
      </c>
      <c r="J21" s="55">
        <v>224</v>
      </c>
      <c r="K21" s="56">
        <v>226</v>
      </c>
      <c r="L21" s="57"/>
      <c r="M21" s="56"/>
      <c r="N21" s="4"/>
      <c r="O21" s="38"/>
      <c r="Q21" s="173">
        <v>280</v>
      </c>
      <c r="R21" s="173">
        <v>5.34</v>
      </c>
      <c r="S21" s="173">
        <v>5.86</v>
      </c>
      <c r="T21" s="173">
        <v>5.45</v>
      </c>
      <c r="U21" s="194">
        <f t="shared" si="0"/>
        <v>0.014000000000000012</v>
      </c>
      <c r="V21" s="194">
        <f t="shared" si="1"/>
        <v>0.01150000000000002</v>
      </c>
    </row>
    <row r="22" spans="1:22" ht="12.75">
      <c r="A22" s="37">
        <v>12</v>
      </c>
      <c r="B22" s="55">
        <v>216</v>
      </c>
      <c r="C22" s="56">
        <v>228</v>
      </c>
      <c r="D22" s="57">
        <v>232</v>
      </c>
      <c r="E22" s="56">
        <v>236</v>
      </c>
      <c r="F22" s="220"/>
      <c r="G22" s="221"/>
      <c r="I22" s="37">
        <v>160</v>
      </c>
      <c r="J22" s="55">
        <v>224</v>
      </c>
      <c r="K22" s="56">
        <v>214</v>
      </c>
      <c r="L22" s="57"/>
      <c r="M22" s="56"/>
      <c r="N22" s="185"/>
      <c r="O22" s="38"/>
      <c r="Q22" s="173">
        <v>300</v>
      </c>
      <c r="R22" s="173">
        <v>5.06</v>
      </c>
      <c r="S22" s="173">
        <v>5.63</v>
      </c>
      <c r="T22" s="173">
        <v>5.2</v>
      </c>
      <c r="U22" s="194">
        <f t="shared" si="0"/>
        <v>0.011499999999999977</v>
      </c>
      <c r="V22" s="194">
        <f t="shared" si="1"/>
        <v>0.010499999999999999</v>
      </c>
    </row>
    <row r="23" spans="1:22" ht="12.75">
      <c r="A23" s="37">
        <v>13</v>
      </c>
      <c r="B23" s="55">
        <v>210</v>
      </c>
      <c r="C23" s="56">
        <v>228</v>
      </c>
      <c r="D23" s="57">
        <v>232</v>
      </c>
      <c r="E23" s="56">
        <v>230</v>
      </c>
      <c r="F23" s="220"/>
      <c r="G23" s="221"/>
      <c r="I23" s="37">
        <v>166.5</v>
      </c>
      <c r="J23" s="55">
        <v>190</v>
      </c>
      <c r="K23" s="56">
        <v>196</v>
      </c>
      <c r="L23" s="57"/>
      <c r="M23" s="56"/>
      <c r="N23" s="185"/>
      <c r="O23" s="38"/>
      <c r="Q23" s="173">
        <v>320</v>
      </c>
      <c r="R23" s="173">
        <v>4.83</v>
      </c>
      <c r="S23" s="173">
        <v>5.42</v>
      </c>
      <c r="T23" s="173">
        <v>5</v>
      </c>
      <c r="U23" s="194">
        <f t="shared" si="0"/>
        <v>0.010499999999999999</v>
      </c>
      <c r="V23" s="194">
        <f t="shared" si="1"/>
        <v>0.010000000000000009</v>
      </c>
    </row>
    <row r="24" spans="1:22" ht="12.75">
      <c r="A24" s="37">
        <v>14</v>
      </c>
      <c r="B24" s="55">
        <v>212</v>
      </c>
      <c r="C24" s="56">
        <v>216</v>
      </c>
      <c r="D24" s="57">
        <v>230</v>
      </c>
      <c r="E24" s="56">
        <v>226</v>
      </c>
      <c r="F24" s="220"/>
      <c r="G24" s="221"/>
      <c r="I24" s="37">
        <v>180</v>
      </c>
      <c r="J24" s="55">
        <v>218</v>
      </c>
      <c r="K24" s="56">
        <v>224</v>
      </c>
      <c r="L24" s="57"/>
      <c r="M24" s="56"/>
      <c r="N24" s="185"/>
      <c r="O24" s="38"/>
      <c r="Q24" s="173">
        <v>340</v>
      </c>
      <c r="R24" s="173">
        <v>4.62</v>
      </c>
      <c r="S24" s="173">
        <v>5.22</v>
      </c>
      <c r="T24" s="173">
        <v>4.76</v>
      </c>
      <c r="U24" s="194">
        <f t="shared" si="0"/>
        <v>0.010999999999999987</v>
      </c>
      <c r="V24" s="194">
        <f t="shared" si="1"/>
        <v>0.010499999999999999</v>
      </c>
    </row>
    <row r="25" spans="1:22" ht="12.75">
      <c r="A25" s="37">
        <v>15</v>
      </c>
      <c r="B25" s="55">
        <v>214</v>
      </c>
      <c r="C25" s="56">
        <v>224</v>
      </c>
      <c r="D25" s="57">
        <v>232</v>
      </c>
      <c r="E25" s="56">
        <v>230</v>
      </c>
      <c r="F25" s="220"/>
      <c r="G25" s="221"/>
      <c r="I25" s="37">
        <v>200</v>
      </c>
      <c r="J25" s="55">
        <v>222</v>
      </c>
      <c r="K25" s="56">
        <v>224</v>
      </c>
      <c r="L25" s="57"/>
      <c r="M25" s="56"/>
      <c r="N25" s="185"/>
      <c r="O25" s="38"/>
      <c r="Q25" s="173">
        <v>360</v>
      </c>
      <c r="R25" s="173">
        <v>4.4</v>
      </c>
      <c r="S25" s="173">
        <v>5.01</v>
      </c>
      <c r="T25" s="173">
        <v>4.54</v>
      </c>
      <c r="U25" s="194">
        <f t="shared" si="0"/>
        <v>0.01150000000000002</v>
      </c>
      <c r="V25" s="194">
        <f t="shared" si="1"/>
        <v>0.010000000000000009</v>
      </c>
    </row>
    <row r="26" spans="1:22" ht="12.75">
      <c r="A26" s="37">
        <v>16</v>
      </c>
      <c r="B26" s="55">
        <v>200</v>
      </c>
      <c r="C26" s="56">
        <v>214</v>
      </c>
      <c r="D26" s="57">
        <v>216</v>
      </c>
      <c r="E26" s="56">
        <v>222</v>
      </c>
      <c r="F26" s="220"/>
      <c r="G26" s="221"/>
      <c r="I26" s="37">
        <v>220</v>
      </c>
      <c r="J26" s="55">
        <v>224</v>
      </c>
      <c r="K26" s="56">
        <v>212</v>
      </c>
      <c r="L26" s="57"/>
      <c r="M26" s="56"/>
      <c r="N26" s="184"/>
      <c r="O26" s="38"/>
      <c r="Q26" s="173">
        <v>380</v>
      </c>
      <c r="R26" s="173">
        <v>4.17</v>
      </c>
      <c r="S26" s="173">
        <v>4.81</v>
      </c>
      <c r="T26" s="173">
        <v>4.33</v>
      </c>
      <c r="U26" s="194">
        <f t="shared" si="0"/>
        <v>0.008499999999999997</v>
      </c>
      <c r="V26" s="194">
        <f t="shared" si="1"/>
        <v>0.009999999999999964</v>
      </c>
    </row>
    <row r="27" spans="1:22" ht="12.75">
      <c r="A27" s="37">
        <v>17</v>
      </c>
      <c r="B27" s="55">
        <v>212</v>
      </c>
      <c r="C27" s="56">
        <v>218</v>
      </c>
      <c r="D27" s="57">
        <v>230</v>
      </c>
      <c r="E27" s="56">
        <v>220</v>
      </c>
      <c r="F27" s="220"/>
      <c r="G27" s="221"/>
      <c r="I27" s="37">
        <v>240</v>
      </c>
      <c r="J27" s="55">
        <v>218</v>
      </c>
      <c r="K27" s="56">
        <v>222</v>
      </c>
      <c r="L27" s="57"/>
      <c r="M27" s="56"/>
      <c r="N27" s="4"/>
      <c r="O27" s="38"/>
      <c r="Q27" s="173">
        <v>400</v>
      </c>
      <c r="R27" s="173">
        <v>4</v>
      </c>
      <c r="S27" s="173">
        <v>4.61</v>
      </c>
      <c r="T27" s="173">
        <v>4.14</v>
      </c>
      <c r="U27" s="194">
        <f t="shared" si="0"/>
        <v>0.01100000000000001</v>
      </c>
      <c r="V27" s="194">
        <f t="shared" si="1"/>
        <v>0.00900000000000003</v>
      </c>
    </row>
    <row r="28" spans="1:22" ht="12.75">
      <c r="A28" s="37">
        <v>18</v>
      </c>
      <c r="B28" s="55">
        <v>202</v>
      </c>
      <c r="C28" s="56">
        <v>216</v>
      </c>
      <c r="D28" s="57">
        <v>222</v>
      </c>
      <c r="E28" s="56">
        <v>222</v>
      </c>
      <c r="F28" s="220"/>
      <c r="G28" s="221"/>
      <c r="I28" s="37"/>
      <c r="J28" s="55"/>
      <c r="K28" s="56"/>
      <c r="L28" s="57"/>
      <c r="M28" s="110"/>
      <c r="N28" s="184"/>
      <c r="O28" s="38"/>
      <c r="Q28" s="173">
        <v>420</v>
      </c>
      <c r="R28" s="173">
        <v>3.78</v>
      </c>
      <c r="S28" s="173">
        <v>4.43</v>
      </c>
      <c r="T28" s="173">
        <v>3.94</v>
      </c>
      <c r="U28" s="194">
        <f t="shared" si="0"/>
        <v>0.008999999999999985</v>
      </c>
      <c r="V28" s="194">
        <f t="shared" si="1"/>
        <v>0.008999999999999985</v>
      </c>
    </row>
    <row r="29" spans="1:22" ht="12.75">
      <c r="A29" s="37">
        <v>19</v>
      </c>
      <c r="B29" s="55">
        <v>212</v>
      </c>
      <c r="C29" s="56">
        <v>216</v>
      </c>
      <c r="D29" s="57">
        <v>220</v>
      </c>
      <c r="E29" s="56">
        <v>224</v>
      </c>
      <c r="F29" s="220"/>
      <c r="G29" s="221"/>
      <c r="I29" s="37"/>
      <c r="J29" s="55"/>
      <c r="K29" s="56"/>
      <c r="L29" s="108"/>
      <c r="M29" s="56"/>
      <c r="N29" s="4"/>
      <c r="O29" s="38"/>
      <c r="Q29" s="173">
        <v>440</v>
      </c>
      <c r="R29" s="173">
        <v>3.6</v>
      </c>
      <c r="S29" s="173">
        <v>4.25</v>
      </c>
      <c r="T29" s="173">
        <v>3.76</v>
      </c>
      <c r="U29" s="194">
        <f t="shared" si="0"/>
        <v>0.009499999999999998</v>
      </c>
      <c r="V29" s="194">
        <f t="shared" si="1"/>
        <v>0.008999999999999985</v>
      </c>
    </row>
    <row r="30" spans="1:22" ht="12.75">
      <c r="A30" s="37">
        <v>20</v>
      </c>
      <c r="B30" s="55">
        <v>206</v>
      </c>
      <c r="C30" s="56">
        <v>216</v>
      </c>
      <c r="D30" s="57">
        <v>226</v>
      </c>
      <c r="E30" s="56">
        <v>206</v>
      </c>
      <c r="F30" s="220"/>
      <c r="G30" s="221"/>
      <c r="I30" s="37"/>
      <c r="J30" s="55"/>
      <c r="K30" s="56"/>
      <c r="L30" s="57"/>
      <c r="M30" s="56"/>
      <c r="N30" s="184"/>
      <c r="O30" s="38"/>
      <c r="Q30" s="173">
        <v>460</v>
      </c>
      <c r="R30" s="173">
        <v>3.41</v>
      </c>
      <c r="S30" s="173">
        <v>4.07</v>
      </c>
      <c r="T30" s="173">
        <v>3.57</v>
      </c>
      <c r="U30" s="194">
        <f t="shared" si="0"/>
        <v>0.008499999999999997</v>
      </c>
      <c r="V30" s="194">
        <f t="shared" si="1"/>
        <v>0.008000000000000007</v>
      </c>
    </row>
    <row r="31" spans="1:22" ht="12.75">
      <c r="A31" s="37">
        <v>21</v>
      </c>
      <c r="B31" s="55">
        <v>210</v>
      </c>
      <c r="C31" s="56">
        <v>212</v>
      </c>
      <c r="D31" s="57">
        <v>230</v>
      </c>
      <c r="E31" s="56">
        <v>216</v>
      </c>
      <c r="F31" s="220"/>
      <c r="G31" s="221"/>
      <c r="I31" s="37"/>
      <c r="J31" s="55"/>
      <c r="K31" s="56"/>
      <c r="L31" s="109"/>
      <c r="M31" s="56"/>
      <c r="N31" s="4"/>
      <c r="O31" s="38"/>
      <c r="Q31" s="173">
        <v>480</v>
      </c>
      <c r="R31" s="173">
        <v>3.24</v>
      </c>
      <c r="S31" s="173">
        <v>3.91</v>
      </c>
      <c r="T31" s="173">
        <v>3.41</v>
      </c>
      <c r="U31" s="194">
        <f t="shared" si="0"/>
        <v>0.008000000000000007</v>
      </c>
      <c r="V31" s="194">
        <f t="shared" si="1"/>
        <v>0.008000000000000007</v>
      </c>
    </row>
    <row r="32" spans="1:22" ht="12.75">
      <c r="A32" s="37">
        <v>22</v>
      </c>
      <c r="B32" s="55">
        <v>204</v>
      </c>
      <c r="C32" s="56">
        <v>222</v>
      </c>
      <c r="D32" s="57">
        <v>218</v>
      </c>
      <c r="E32" s="56">
        <v>218</v>
      </c>
      <c r="F32" s="220"/>
      <c r="G32" s="221"/>
      <c r="I32" s="37"/>
      <c r="J32" s="55"/>
      <c r="K32" s="56"/>
      <c r="L32" s="57"/>
      <c r="M32" s="110"/>
      <c r="N32" s="185"/>
      <c r="O32" s="38"/>
      <c r="Q32" s="173">
        <v>500</v>
      </c>
      <c r="R32" s="198">
        <v>3.08</v>
      </c>
      <c r="S32" s="198">
        <v>3.75</v>
      </c>
      <c r="T32" s="198">
        <v>3.24</v>
      </c>
      <c r="U32" s="194">
        <f t="shared" si="0"/>
        <v>0.003500000000000003</v>
      </c>
      <c r="V32" s="194">
        <f t="shared" si="1"/>
        <v>0.0040000000000000036</v>
      </c>
    </row>
    <row r="33" spans="1:22" ht="12.75">
      <c r="A33" s="37">
        <v>23</v>
      </c>
      <c r="B33" s="55">
        <v>202</v>
      </c>
      <c r="C33" s="56">
        <v>224</v>
      </c>
      <c r="D33" s="57">
        <v>230</v>
      </c>
      <c r="E33" s="56">
        <v>222</v>
      </c>
      <c r="F33" s="220"/>
      <c r="G33" s="221"/>
      <c r="I33" s="37"/>
      <c r="J33" s="55"/>
      <c r="K33" s="56"/>
      <c r="L33" s="57"/>
      <c r="M33" s="56"/>
      <c r="N33" s="185"/>
      <c r="O33" s="38"/>
      <c r="Q33" s="173">
        <v>540</v>
      </c>
      <c r="R33" s="198">
        <v>2.94</v>
      </c>
      <c r="S33" s="198">
        <v>3.59</v>
      </c>
      <c r="T33" s="198">
        <v>3.1</v>
      </c>
      <c r="U33" s="194">
        <f t="shared" si="0"/>
        <v>0.008499999999999997</v>
      </c>
      <c r="V33" s="194">
        <f t="shared" si="1"/>
        <v>0.006999999999999984</v>
      </c>
    </row>
    <row r="34" spans="1:22" ht="12.75">
      <c r="A34" s="37">
        <v>24</v>
      </c>
      <c r="B34" s="55">
        <v>202</v>
      </c>
      <c r="C34" s="56">
        <v>222</v>
      </c>
      <c r="D34" s="57">
        <v>222</v>
      </c>
      <c r="E34" s="56">
        <v>220</v>
      </c>
      <c r="F34" s="220"/>
      <c r="G34" s="221"/>
      <c r="I34" s="37"/>
      <c r="J34" s="55"/>
      <c r="K34" s="56"/>
      <c r="L34" s="57"/>
      <c r="M34" s="56"/>
      <c r="N34" s="185"/>
      <c r="O34" s="38"/>
      <c r="Q34" s="173">
        <v>560</v>
      </c>
      <c r="R34" s="198">
        <v>2.77</v>
      </c>
      <c r="S34" s="198">
        <v>3.45</v>
      </c>
      <c r="T34" s="198">
        <v>2.94</v>
      </c>
      <c r="U34" s="194">
        <f t="shared" si="0"/>
        <v>0.0063333333333333314</v>
      </c>
      <c r="V34" s="194">
        <f t="shared" si="1"/>
        <v>0.00733333333333334</v>
      </c>
    </row>
    <row r="35" spans="1:22" ht="12.75">
      <c r="A35" s="37">
        <v>25</v>
      </c>
      <c r="B35" s="55">
        <v>208</v>
      </c>
      <c r="C35" s="56">
        <v>212</v>
      </c>
      <c r="D35" s="57">
        <v>228</v>
      </c>
      <c r="E35" s="56">
        <v>226</v>
      </c>
      <c r="F35" s="220"/>
      <c r="G35" s="221"/>
      <c r="I35" s="37"/>
      <c r="J35" s="55"/>
      <c r="K35" s="56"/>
      <c r="L35" s="57"/>
      <c r="M35" s="56"/>
      <c r="N35" s="185"/>
      <c r="O35" s="38"/>
      <c r="Q35" s="173">
        <v>590</v>
      </c>
      <c r="R35" s="198">
        <v>2.58</v>
      </c>
      <c r="S35" s="198">
        <v>3.23</v>
      </c>
      <c r="T35" s="198">
        <v>2.74</v>
      </c>
      <c r="U35" s="194">
        <f t="shared" si="0"/>
        <v>0.020000000000000018</v>
      </c>
      <c r="V35" s="194">
        <f t="shared" si="1"/>
        <v>0.020000000000000018</v>
      </c>
    </row>
    <row r="36" spans="1:21" ht="12.75">
      <c r="A36" s="37">
        <v>26</v>
      </c>
      <c r="B36" s="55">
        <v>218</v>
      </c>
      <c r="C36" s="56">
        <v>208</v>
      </c>
      <c r="D36" s="57">
        <v>222</v>
      </c>
      <c r="E36" s="56">
        <v>224</v>
      </c>
      <c r="F36" s="220"/>
      <c r="G36" s="221"/>
      <c r="I36" s="37"/>
      <c r="J36" s="55"/>
      <c r="K36" s="56"/>
      <c r="L36" s="57"/>
      <c r="M36" s="56"/>
      <c r="N36" s="184"/>
      <c r="O36" s="38"/>
      <c r="Q36" s="173">
        <v>600</v>
      </c>
      <c r="R36" s="198">
        <v>2.38</v>
      </c>
      <c r="S36" s="198">
        <v>3.03</v>
      </c>
      <c r="T36" s="198">
        <v>2.54</v>
      </c>
      <c r="U36" s="194"/>
    </row>
    <row r="37" spans="1:21" ht="12.75">
      <c r="A37" s="37">
        <v>27</v>
      </c>
      <c r="B37" s="55">
        <v>208</v>
      </c>
      <c r="C37" s="56">
        <v>210</v>
      </c>
      <c r="D37" s="57">
        <v>228</v>
      </c>
      <c r="E37" s="56">
        <v>224</v>
      </c>
      <c r="F37" s="220"/>
      <c r="G37" s="221"/>
      <c r="I37" s="37"/>
      <c r="J37" s="55"/>
      <c r="K37" s="56"/>
      <c r="L37" s="57"/>
      <c r="M37" s="56"/>
      <c r="N37" s="185"/>
      <c r="O37" s="38"/>
      <c r="Q37" s="173"/>
      <c r="R37" s="198"/>
      <c r="S37" s="198"/>
      <c r="T37" s="198"/>
      <c r="U37" s="194"/>
    </row>
    <row r="38" spans="1:21" ht="12.75">
      <c r="A38" s="37">
        <v>28</v>
      </c>
      <c r="B38" s="55">
        <v>216</v>
      </c>
      <c r="C38" s="56">
        <v>222</v>
      </c>
      <c r="D38" s="57">
        <v>234</v>
      </c>
      <c r="E38" s="56">
        <v>218</v>
      </c>
      <c r="F38" s="220"/>
      <c r="G38" s="221"/>
      <c r="I38" s="37"/>
      <c r="J38" s="55"/>
      <c r="K38" s="56"/>
      <c r="L38" s="57"/>
      <c r="M38" s="56"/>
      <c r="N38" s="185"/>
      <c r="O38" s="38"/>
      <c r="Q38" s="173"/>
      <c r="R38" s="198"/>
      <c r="S38" s="198"/>
      <c r="T38" s="198"/>
      <c r="U38" s="194"/>
    </row>
    <row r="39" spans="1:21" ht="12.75">
      <c r="A39" s="37">
        <v>29</v>
      </c>
      <c r="B39" s="55">
        <v>196</v>
      </c>
      <c r="C39" s="56">
        <v>208</v>
      </c>
      <c r="D39" s="57">
        <v>224</v>
      </c>
      <c r="E39" s="56">
        <v>222</v>
      </c>
      <c r="F39" s="220"/>
      <c r="G39" s="221"/>
      <c r="I39" s="37"/>
      <c r="J39" s="55"/>
      <c r="K39" s="56"/>
      <c r="L39" s="57"/>
      <c r="M39" s="56"/>
      <c r="N39" s="184"/>
      <c r="O39" s="38"/>
      <c r="Q39" s="173"/>
      <c r="R39" s="198"/>
      <c r="S39" s="198"/>
      <c r="T39" s="198"/>
      <c r="U39" s="194"/>
    </row>
    <row r="40" spans="1:21" ht="12.75">
      <c r="A40" s="37">
        <v>30</v>
      </c>
      <c r="B40" s="55">
        <v>210</v>
      </c>
      <c r="C40" s="56">
        <v>224</v>
      </c>
      <c r="D40" s="57">
        <v>224</v>
      </c>
      <c r="E40" s="56">
        <v>224</v>
      </c>
      <c r="F40" s="220"/>
      <c r="G40" s="221"/>
      <c r="I40" s="37"/>
      <c r="J40" s="55"/>
      <c r="K40" s="56"/>
      <c r="L40" s="57"/>
      <c r="M40" s="56"/>
      <c r="N40" s="185"/>
      <c r="O40" s="38"/>
      <c r="Q40" s="173"/>
      <c r="R40" s="198"/>
      <c r="S40" s="198"/>
      <c r="T40" s="198"/>
      <c r="U40" s="194"/>
    </row>
    <row r="41" spans="1:21" ht="12.75">
      <c r="A41" s="37">
        <v>31</v>
      </c>
      <c r="B41" s="55">
        <v>194</v>
      </c>
      <c r="C41" s="56">
        <v>214</v>
      </c>
      <c r="D41" s="57">
        <v>212</v>
      </c>
      <c r="E41" s="56">
        <v>220</v>
      </c>
      <c r="F41" s="220"/>
      <c r="G41" s="221"/>
      <c r="I41" s="37"/>
      <c r="J41" s="55"/>
      <c r="K41" s="56"/>
      <c r="L41" s="57"/>
      <c r="M41" s="56"/>
      <c r="N41" s="184"/>
      <c r="O41" s="38"/>
      <c r="Q41" s="173"/>
      <c r="R41" s="198"/>
      <c r="S41" s="198"/>
      <c r="T41" s="198"/>
      <c r="U41" s="194"/>
    </row>
    <row r="42" spans="1:21" ht="12.75">
      <c r="A42" s="37">
        <v>32</v>
      </c>
      <c r="B42" s="55">
        <v>208</v>
      </c>
      <c r="C42" s="56">
        <v>216</v>
      </c>
      <c r="D42" s="57">
        <v>222</v>
      </c>
      <c r="E42" s="56">
        <v>216</v>
      </c>
      <c r="F42" s="220"/>
      <c r="G42" s="221"/>
      <c r="I42" s="37"/>
      <c r="J42" s="55"/>
      <c r="K42" s="56"/>
      <c r="L42" s="57"/>
      <c r="M42" s="56"/>
      <c r="N42" s="184"/>
      <c r="O42" s="38"/>
      <c r="Q42" s="173"/>
      <c r="R42" s="198"/>
      <c r="S42" s="198"/>
      <c r="T42" s="198"/>
      <c r="U42" s="194"/>
    </row>
    <row r="43" spans="1:21" ht="12.75">
      <c r="A43" s="37">
        <v>33</v>
      </c>
      <c r="B43" s="55">
        <v>200</v>
      </c>
      <c r="C43" s="56">
        <v>212</v>
      </c>
      <c r="D43" s="57">
        <v>230</v>
      </c>
      <c r="E43" s="56">
        <v>214</v>
      </c>
      <c r="F43" s="220"/>
      <c r="G43" s="221"/>
      <c r="I43" s="37"/>
      <c r="J43" s="55"/>
      <c r="K43" s="56"/>
      <c r="L43" s="57"/>
      <c r="M43" s="56"/>
      <c r="N43" s="184"/>
      <c r="O43" s="38"/>
      <c r="Q43" s="173"/>
      <c r="R43" s="198"/>
      <c r="S43" s="198"/>
      <c r="T43" s="198"/>
      <c r="U43" s="194"/>
    </row>
    <row r="44" spans="1:21" ht="12.75">
      <c r="A44" s="37">
        <v>34</v>
      </c>
      <c r="B44" s="55">
        <v>204</v>
      </c>
      <c r="C44" s="59">
        <v>204</v>
      </c>
      <c r="D44" s="57">
        <v>218</v>
      </c>
      <c r="E44" s="56">
        <v>220</v>
      </c>
      <c r="F44" s="220"/>
      <c r="G44" s="221"/>
      <c r="I44" s="37"/>
      <c r="J44" s="55"/>
      <c r="K44" s="56"/>
      <c r="L44" s="57"/>
      <c r="M44" s="56"/>
      <c r="N44" s="184"/>
      <c r="O44" s="38"/>
      <c r="Q44" s="173"/>
      <c r="R44" s="198"/>
      <c r="S44" s="198"/>
      <c r="T44" s="198"/>
      <c r="U44" s="194"/>
    </row>
    <row r="45" spans="1:21" ht="12.75">
      <c r="A45" s="37">
        <v>35</v>
      </c>
      <c r="B45" s="55">
        <v>202</v>
      </c>
      <c r="C45" s="56">
        <v>210</v>
      </c>
      <c r="D45" s="57">
        <v>226</v>
      </c>
      <c r="E45" s="56">
        <v>214</v>
      </c>
      <c r="F45" s="220"/>
      <c r="G45" s="221"/>
      <c r="I45" s="152"/>
      <c r="J45" s="153"/>
      <c r="K45" s="110"/>
      <c r="L45" s="109"/>
      <c r="M45" s="110"/>
      <c r="N45" s="184"/>
      <c r="O45" s="38"/>
      <c r="Q45" s="173"/>
      <c r="R45" s="198"/>
      <c r="S45" s="198"/>
      <c r="T45" s="198"/>
      <c r="U45" s="194"/>
    </row>
    <row r="46" spans="1:21" ht="12.75">
      <c r="A46" s="37">
        <v>36</v>
      </c>
      <c r="B46" s="55">
        <v>212</v>
      </c>
      <c r="C46" s="56">
        <v>218</v>
      </c>
      <c r="D46" s="57">
        <v>218</v>
      </c>
      <c r="E46" s="56">
        <v>216</v>
      </c>
      <c r="F46" s="220"/>
      <c r="G46" s="221"/>
      <c r="I46" s="152"/>
      <c r="J46" s="153"/>
      <c r="K46" s="110"/>
      <c r="L46" s="109"/>
      <c r="M46" s="110"/>
      <c r="N46" s="184"/>
      <c r="O46" s="38"/>
      <c r="Q46" s="197"/>
      <c r="R46" s="198"/>
      <c r="S46" s="198"/>
      <c r="T46" s="198"/>
      <c r="U46" s="194"/>
    </row>
    <row r="47" spans="1:20" ht="12.75">
      <c r="A47" s="37">
        <v>37</v>
      </c>
      <c r="B47" s="55">
        <v>208</v>
      </c>
      <c r="C47" s="56">
        <v>212</v>
      </c>
      <c r="D47" s="57">
        <v>212</v>
      </c>
      <c r="E47" s="56">
        <v>218</v>
      </c>
      <c r="F47" s="220"/>
      <c r="G47" s="221"/>
      <c r="I47" s="152"/>
      <c r="J47" s="153"/>
      <c r="K47" s="110"/>
      <c r="L47" s="109"/>
      <c r="M47" s="110"/>
      <c r="N47" s="4"/>
      <c r="O47" s="38"/>
      <c r="Q47" s="198"/>
      <c r="R47" s="198"/>
      <c r="S47" s="198"/>
      <c r="T47" s="198"/>
    </row>
    <row r="48" spans="1:15" ht="12.75">
      <c r="A48" s="37">
        <v>38</v>
      </c>
      <c r="B48" s="55">
        <v>206</v>
      </c>
      <c r="C48" s="56">
        <v>210</v>
      </c>
      <c r="D48" s="57">
        <v>216</v>
      </c>
      <c r="E48" s="56">
        <v>218</v>
      </c>
      <c r="F48" s="220"/>
      <c r="G48" s="221"/>
      <c r="I48" s="37"/>
      <c r="J48" s="55"/>
      <c r="K48" s="56"/>
      <c r="L48" s="57"/>
      <c r="M48" s="56"/>
      <c r="N48" s="184"/>
      <c r="O48" s="38"/>
    </row>
    <row r="49" spans="1:15" ht="12.75">
      <c r="A49" s="37">
        <v>39</v>
      </c>
      <c r="B49" s="55">
        <v>202</v>
      </c>
      <c r="C49" s="56">
        <v>208</v>
      </c>
      <c r="D49" s="57">
        <v>224</v>
      </c>
      <c r="E49" s="56">
        <v>218</v>
      </c>
      <c r="F49" s="220"/>
      <c r="G49" s="221"/>
      <c r="I49" s="37"/>
      <c r="J49" s="55"/>
      <c r="K49" s="56"/>
      <c r="L49" s="57"/>
      <c r="M49" s="56"/>
      <c r="N49" s="184"/>
      <c r="O49" s="38"/>
    </row>
    <row r="50" spans="1:15" ht="12.75">
      <c r="A50" s="37">
        <v>40</v>
      </c>
      <c r="B50" s="55">
        <v>202</v>
      </c>
      <c r="C50" s="56">
        <v>206</v>
      </c>
      <c r="D50" s="57">
        <v>220</v>
      </c>
      <c r="E50" s="56">
        <v>216</v>
      </c>
      <c r="F50" s="220"/>
      <c r="G50" s="221"/>
      <c r="I50" s="37"/>
      <c r="J50" s="55"/>
      <c r="K50" s="56"/>
      <c r="L50" s="57"/>
      <c r="M50" s="56"/>
      <c r="N50" s="184"/>
      <c r="O50" s="38"/>
    </row>
    <row r="51" spans="1:15" ht="12.75">
      <c r="A51" s="37">
        <v>41</v>
      </c>
      <c r="B51" s="55">
        <v>200</v>
      </c>
      <c r="C51" s="56">
        <v>208</v>
      </c>
      <c r="D51" s="57">
        <v>224</v>
      </c>
      <c r="E51" s="56">
        <v>220</v>
      </c>
      <c r="F51" s="220"/>
      <c r="G51" s="221"/>
      <c r="I51" s="37"/>
      <c r="J51" s="55"/>
      <c r="K51" s="56"/>
      <c r="L51" s="57"/>
      <c r="M51" s="56"/>
      <c r="N51" s="184"/>
      <c r="O51" s="38"/>
    </row>
    <row r="52" spans="1:15" ht="12.75">
      <c r="A52" s="37">
        <v>42</v>
      </c>
      <c r="B52" s="55">
        <v>202</v>
      </c>
      <c r="C52" s="56">
        <v>210</v>
      </c>
      <c r="D52" s="57">
        <v>218</v>
      </c>
      <c r="E52" s="56">
        <v>214</v>
      </c>
      <c r="F52" s="220"/>
      <c r="G52" s="221"/>
      <c r="I52" s="37"/>
      <c r="J52" s="55"/>
      <c r="K52" s="56"/>
      <c r="L52" s="57"/>
      <c r="M52" s="56"/>
      <c r="N52" s="4"/>
      <c r="O52" s="38"/>
    </row>
    <row r="53" spans="1:15" ht="12.75">
      <c r="A53" s="37">
        <v>43</v>
      </c>
      <c r="B53" s="55">
        <v>192</v>
      </c>
      <c r="C53" s="56">
        <v>206</v>
      </c>
      <c r="D53" s="57">
        <v>214</v>
      </c>
      <c r="E53" s="56">
        <v>216</v>
      </c>
      <c r="F53" s="220"/>
      <c r="G53" s="221"/>
      <c r="I53" s="37"/>
      <c r="J53" s="55"/>
      <c r="K53" s="56"/>
      <c r="L53" s="57"/>
      <c r="M53" s="56"/>
      <c r="N53" s="184"/>
      <c r="O53" s="38"/>
    </row>
    <row r="54" spans="1:15" ht="12.75">
      <c r="A54" s="37">
        <v>44</v>
      </c>
      <c r="B54" s="55">
        <v>200</v>
      </c>
      <c r="C54" s="56">
        <v>212</v>
      </c>
      <c r="D54" s="57">
        <v>218</v>
      </c>
      <c r="E54" s="56">
        <v>224</v>
      </c>
      <c r="F54" s="220"/>
      <c r="G54" s="221"/>
      <c r="I54" s="37"/>
      <c r="J54" s="55"/>
      <c r="K54" s="56"/>
      <c r="L54" s="57"/>
      <c r="M54" s="56"/>
      <c r="N54" s="184"/>
      <c r="O54" s="38"/>
    </row>
    <row r="55" spans="1:15" ht="12.75">
      <c r="A55" s="37">
        <v>45</v>
      </c>
      <c r="B55" s="55">
        <v>200</v>
      </c>
      <c r="C55" s="56">
        <v>214</v>
      </c>
      <c r="D55" s="58">
        <v>230</v>
      </c>
      <c r="E55" s="56">
        <v>222</v>
      </c>
      <c r="F55" s="220"/>
      <c r="G55" s="221"/>
      <c r="I55" s="37"/>
      <c r="J55" s="55"/>
      <c r="K55" s="56"/>
      <c r="L55" s="108"/>
      <c r="M55" s="56"/>
      <c r="N55" s="184"/>
      <c r="O55" s="38"/>
    </row>
    <row r="56" spans="1:15" ht="12.75">
      <c r="A56" s="37">
        <v>46</v>
      </c>
      <c r="B56" s="55">
        <v>196</v>
      </c>
      <c r="C56" s="56">
        <v>216</v>
      </c>
      <c r="D56" s="57">
        <v>218</v>
      </c>
      <c r="E56" s="56">
        <v>220</v>
      </c>
      <c r="F56" s="220"/>
      <c r="G56" s="221"/>
      <c r="I56" s="37"/>
      <c r="J56" s="55"/>
      <c r="K56" s="56"/>
      <c r="L56" s="57"/>
      <c r="M56" s="56"/>
      <c r="N56" s="184"/>
      <c r="O56" s="38"/>
    </row>
    <row r="57" spans="1:15" ht="12.75">
      <c r="A57" s="37">
        <v>47</v>
      </c>
      <c r="B57" s="55">
        <v>200</v>
      </c>
      <c r="C57" s="56">
        <v>208</v>
      </c>
      <c r="D57" s="57">
        <v>220</v>
      </c>
      <c r="E57" s="56">
        <v>216</v>
      </c>
      <c r="F57" s="220"/>
      <c r="G57" s="221"/>
      <c r="I57" s="37"/>
      <c r="J57" s="55"/>
      <c r="K57" s="56"/>
      <c r="L57" s="108"/>
      <c r="M57" s="56"/>
      <c r="N57" s="184"/>
      <c r="O57" s="38"/>
    </row>
    <row r="58" spans="1:15" ht="12.75">
      <c r="A58" s="37">
        <v>48</v>
      </c>
      <c r="B58" s="55">
        <v>204</v>
      </c>
      <c r="C58" s="56">
        <v>216</v>
      </c>
      <c r="D58" s="57">
        <v>226</v>
      </c>
      <c r="E58" s="56">
        <v>228</v>
      </c>
      <c r="F58" s="220"/>
      <c r="G58" s="221"/>
      <c r="I58" s="37"/>
      <c r="J58" s="55"/>
      <c r="K58" s="56"/>
      <c r="L58" s="57"/>
      <c r="M58" s="56"/>
      <c r="N58" s="184"/>
      <c r="O58" s="38"/>
    </row>
    <row r="59" spans="1:15" ht="12.75">
      <c r="A59" s="37">
        <v>49</v>
      </c>
      <c r="B59" s="55">
        <v>210</v>
      </c>
      <c r="C59" s="56">
        <v>214</v>
      </c>
      <c r="D59" s="57">
        <v>228</v>
      </c>
      <c r="E59" s="56">
        <v>214</v>
      </c>
      <c r="F59" s="220"/>
      <c r="G59" s="221"/>
      <c r="I59" s="37"/>
      <c r="J59" s="55"/>
      <c r="K59" s="56"/>
      <c r="L59" s="57"/>
      <c r="M59" s="56"/>
      <c r="N59" s="184"/>
      <c r="O59" s="38"/>
    </row>
    <row r="60" spans="1:15" ht="12.75">
      <c r="A60" s="37">
        <v>50</v>
      </c>
      <c r="B60" s="55">
        <v>206</v>
      </c>
      <c r="C60" s="56">
        <v>212</v>
      </c>
      <c r="D60" s="57">
        <v>226</v>
      </c>
      <c r="E60" s="56">
        <v>222</v>
      </c>
      <c r="F60" s="220"/>
      <c r="G60" s="221"/>
      <c r="I60" s="37"/>
      <c r="J60" s="55"/>
      <c r="K60" s="56"/>
      <c r="L60" s="109"/>
      <c r="M60" s="110"/>
      <c r="N60" s="184"/>
      <c r="O60" s="38"/>
    </row>
    <row r="61" spans="1:15" ht="12.75">
      <c r="A61" s="37">
        <v>51</v>
      </c>
      <c r="B61" s="55">
        <v>202</v>
      </c>
      <c r="C61" s="56">
        <v>210</v>
      </c>
      <c r="D61" s="57">
        <v>224</v>
      </c>
      <c r="E61" s="56">
        <v>232</v>
      </c>
      <c r="F61" s="220"/>
      <c r="G61" s="221"/>
      <c r="I61" s="37"/>
      <c r="J61" s="55"/>
      <c r="K61" s="56"/>
      <c r="L61" s="57"/>
      <c r="M61" s="56"/>
      <c r="N61" s="184"/>
      <c r="O61" s="38"/>
    </row>
    <row r="62" spans="1:15" ht="12.75">
      <c r="A62" s="37">
        <v>52</v>
      </c>
      <c r="B62" s="55">
        <v>212</v>
      </c>
      <c r="C62" s="56">
        <v>208</v>
      </c>
      <c r="D62" s="57">
        <v>228</v>
      </c>
      <c r="E62" s="56">
        <v>230</v>
      </c>
      <c r="F62" s="220"/>
      <c r="G62" s="221"/>
      <c r="I62" s="37"/>
      <c r="J62" s="55"/>
      <c r="K62" s="56"/>
      <c r="L62" s="109"/>
      <c r="M62" s="110"/>
      <c r="N62" s="184"/>
      <c r="O62" s="38"/>
    </row>
    <row r="63" spans="1:15" ht="12.75">
      <c r="A63" s="37">
        <v>53</v>
      </c>
      <c r="B63" s="55">
        <v>204</v>
      </c>
      <c r="C63" s="56">
        <v>216</v>
      </c>
      <c r="D63" s="57">
        <v>226</v>
      </c>
      <c r="E63" s="56">
        <v>228</v>
      </c>
      <c r="F63" s="220"/>
      <c r="G63" s="221"/>
      <c r="I63" s="37"/>
      <c r="J63" s="55"/>
      <c r="K63" s="56"/>
      <c r="L63" s="57"/>
      <c r="M63" s="56"/>
      <c r="N63" s="184"/>
      <c r="O63" s="38"/>
    </row>
    <row r="64" spans="1:15" ht="12.75">
      <c r="A64" s="37">
        <v>54</v>
      </c>
      <c r="B64" s="55">
        <v>208</v>
      </c>
      <c r="C64" s="56">
        <v>224</v>
      </c>
      <c r="D64" s="57">
        <v>234</v>
      </c>
      <c r="E64" s="56">
        <v>218</v>
      </c>
      <c r="F64" s="220"/>
      <c r="G64" s="221"/>
      <c r="I64" s="152"/>
      <c r="J64" s="153"/>
      <c r="K64" s="110"/>
      <c r="L64" s="109"/>
      <c r="M64" s="110"/>
      <c r="N64" s="186"/>
      <c r="O64" s="38"/>
    </row>
    <row r="65" spans="1:15" ht="12.75">
      <c r="A65" s="37">
        <v>55</v>
      </c>
      <c r="B65" s="55">
        <v>204</v>
      </c>
      <c r="C65" s="56">
        <v>212</v>
      </c>
      <c r="D65" s="57">
        <v>218</v>
      </c>
      <c r="E65" s="56">
        <v>224</v>
      </c>
      <c r="F65" s="220"/>
      <c r="G65" s="221"/>
      <c r="I65" s="37"/>
      <c r="J65" s="55"/>
      <c r="K65" s="56"/>
      <c r="L65" s="60"/>
      <c r="M65" s="61"/>
      <c r="N65" s="186"/>
      <c r="O65" s="38"/>
    </row>
    <row r="66" spans="1:15" ht="12.75">
      <c r="A66" s="37">
        <v>56</v>
      </c>
      <c r="B66" s="55">
        <v>206</v>
      </c>
      <c r="C66" s="56">
        <v>216</v>
      </c>
      <c r="D66" s="57">
        <v>220</v>
      </c>
      <c r="E66" s="56">
        <v>222</v>
      </c>
      <c r="F66" s="220"/>
      <c r="G66" s="221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>
        <v>208</v>
      </c>
      <c r="C67" s="56">
        <v>212</v>
      </c>
      <c r="D67" s="57">
        <v>222</v>
      </c>
      <c r="E67" s="56">
        <v>218</v>
      </c>
      <c r="F67" s="220"/>
      <c r="G67" s="221"/>
      <c r="I67" s="37"/>
      <c r="J67" s="55"/>
      <c r="K67" s="56"/>
      <c r="L67" s="60"/>
      <c r="M67" s="61"/>
      <c r="N67" s="184"/>
      <c r="O67" s="38"/>
    </row>
    <row r="68" spans="1:15" ht="12.75">
      <c r="A68" s="37">
        <v>58</v>
      </c>
      <c r="B68" s="55">
        <v>208</v>
      </c>
      <c r="C68" s="56">
        <v>206</v>
      </c>
      <c r="D68" s="57">
        <v>226</v>
      </c>
      <c r="E68" s="113">
        <v>232</v>
      </c>
      <c r="F68" s="220"/>
      <c r="G68" s="221"/>
      <c r="I68" s="37"/>
      <c r="J68" s="55"/>
      <c r="K68" s="56"/>
      <c r="L68" s="60"/>
      <c r="M68" s="61"/>
      <c r="N68" s="184"/>
      <c r="O68" s="38"/>
    </row>
    <row r="69" spans="1:15" ht="12.75">
      <c r="A69" s="37">
        <v>59</v>
      </c>
      <c r="B69" s="55">
        <v>200</v>
      </c>
      <c r="C69" s="56">
        <v>216</v>
      </c>
      <c r="D69" s="57">
        <v>226</v>
      </c>
      <c r="E69" s="56">
        <v>224</v>
      </c>
      <c r="F69" s="220"/>
      <c r="G69" s="221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>
        <v>206</v>
      </c>
      <c r="C70" s="56">
        <v>210</v>
      </c>
      <c r="D70" s="58">
        <v>226</v>
      </c>
      <c r="E70" s="56">
        <v>222</v>
      </c>
      <c r="F70" s="220"/>
      <c r="G70" s="221"/>
      <c r="I70" s="37"/>
      <c r="J70" s="55"/>
      <c r="K70" s="56"/>
      <c r="L70" s="60"/>
      <c r="M70" s="61"/>
      <c r="N70" s="184"/>
      <c r="O70" s="38"/>
    </row>
    <row r="71" spans="1:15" ht="12.75">
      <c r="A71" s="37">
        <v>61</v>
      </c>
      <c r="B71" s="55">
        <v>212</v>
      </c>
      <c r="C71" s="55">
        <v>218</v>
      </c>
      <c r="D71" s="57">
        <v>214</v>
      </c>
      <c r="E71" s="56">
        <v>224</v>
      </c>
      <c r="F71" s="220"/>
      <c r="G71" s="221"/>
      <c r="I71" s="37"/>
      <c r="J71" s="55"/>
      <c r="K71" s="56"/>
      <c r="L71" s="60"/>
      <c r="M71" s="61"/>
      <c r="N71" s="184"/>
      <c r="O71" s="38"/>
    </row>
    <row r="72" spans="1:15" ht="12.75">
      <c r="A72" s="37">
        <v>62</v>
      </c>
      <c r="B72" s="55">
        <v>210</v>
      </c>
      <c r="C72" s="55">
        <v>220</v>
      </c>
      <c r="D72" s="55">
        <v>232</v>
      </c>
      <c r="E72" s="56">
        <v>230</v>
      </c>
      <c r="F72" s="220"/>
      <c r="G72" s="221"/>
      <c r="I72" s="37"/>
      <c r="J72" s="55"/>
      <c r="K72" s="56"/>
      <c r="L72" s="60"/>
      <c r="M72" s="61"/>
      <c r="N72" s="184"/>
      <c r="O72" s="38"/>
    </row>
    <row r="73" spans="1:15" ht="13.5" thickBot="1">
      <c r="A73" s="39">
        <v>63</v>
      </c>
      <c r="B73" s="55">
        <v>206</v>
      </c>
      <c r="C73" s="42">
        <v>218</v>
      </c>
      <c r="D73" s="55">
        <v>224</v>
      </c>
      <c r="E73" s="42">
        <v>210</v>
      </c>
      <c r="F73" s="233"/>
      <c r="G73" s="234"/>
      <c r="I73" s="39"/>
      <c r="J73" s="62"/>
      <c r="K73" s="63"/>
      <c r="L73" s="64"/>
      <c r="M73" s="65"/>
      <c r="N73" s="187"/>
      <c r="O73" s="40"/>
    </row>
    <row r="74" spans="1:5" ht="14.25" thickBot="1" thickTop="1">
      <c r="A74" s="88"/>
      <c r="B74" s="88"/>
      <c r="C74" s="88"/>
      <c r="D74" s="88"/>
      <c r="E74" s="88"/>
    </row>
    <row r="75" spans="1:13" ht="14.25" thickBot="1">
      <c r="A75" s="92" t="s">
        <v>17</v>
      </c>
      <c r="B75" s="89" t="s">
        <v>35</v>
      </c>
      <c r="C75" s="97" t="s">
        <v>36</v>
      </c>
      <c r="D75" s="90" t="s">
        <v>37</v>
      </c>
      <c r="E75" s="91" t="s">
        <v>38</v>
      </c>
      <c r="I75" s="111" t="s">
        <v>24</v>
      </c>
      <c r="J75" s="90" t="s">
        <v>41</v>
      </c>
      <c r="K75" s="97"/>
      <c r="L75" s="89" t="s">
        <v>42</v>
      </c>
      <c r="M75" s="91" t="s">
        <v>42</v>
      </c>
    </row>
    <row r="76" spans="1:13" ht="12.75">
      <c r="A76" s="93" t="s">
        <v>14</v>
      </c>
      <c r="B76" s="99">
        <f>AVERAGE(B10:B73)</f>
        <v>208.65625</v>
      </c>
      <c r="C76" s="100">
        <f>AVERAGE(C10:C73)</f>
        <v>215.875</v>
      </c>
      <c r="D76" s="101">
        <f>AVERAGE(D10:D73)</f>
        <v>225.34375</v>
      </c>
      <c r="E76" s="100">
        <f>AVERAGE(E10:E73)</f>
        <v>222.8125</v>
      </c>
      <c r="I76" s="112" t="s">
        <v>14</v>
      </c>
      <c r="J76" s="136"/>
      <c r="K76" s="140"/>
      <c r="L76" s="136" t="e">
        <f>AVERAGE(L10:L64)</f>
        <v>#DIV/0!</v>
      </c>
      <c r="M76" s="189"/>
    </row>
    <row r="77" spans="1:13" ht="12.75">
      <c r="A77" s="94" t="s">
        <v>10</v>
      </c>
      <c r="B77" s="102">
        <f>STDEV(B10:B73)</f>
        <v>13.588298829484325</v>
      </c>
      <c r="C77" s="103">
        <f>STDEV(C10:C73)</f>
        <v>6.646397759283082</v>
      </c>
      <c r="D77" s="104">
        <f>STDEV(D10:D73)</f>
        <v>6.394985014316557</v>
      </c>
      <c r="E77" s="103">
        <f>STDEV(E10:E73)</f>
        <v>6.450975070877221</v>
      </c>
      <c r="I77" s="94" t="s">
        <v>10</v>
      </c>
      <c r="J77" s="137"/>
      <c r="K77" s="141"/>
      <c r="L77" s="137" t="e">
        <f>STDEV(L10:L64)</f>
        <v>#DIV/0!</v>
      </c>
      <c r="M77" s="190"/>
    </row>
    <row r="78" spans="1:13" ht="12.75">
      <c r="A78" s="95" t="s">
        <v>15</v>
      </c>
      <c r="B78" s="105">
        <f>MAX(B10:B73)</f>
        <v>304</v>
      </c>
      <c r="C78" s="106">
        <f>MAX(C10:C73)</f>
        <v>236</v>
      </c>
      <c r="D78" s="107">
        <f>MAX(D10:D73)</f>
        <v>240</v>
      </c>
      <c r="E78" s="106">
        <f>MAX(E10:E73)</f>
        <v>238</v>
      </c>
      <c r="I78" s="95" t="s">
        <v>15</v>
      </c>
      <c r="J78" s="138">
        <f>MAX(J10:J64)</f>
        <v>334</v>
      </c>
      <c r="K78" s="142"/>
      <c r="L78" s="138">
        <f>MAX(L10:L64)</f>
        <v>0</v>
      </c>
      <c r="M78" s="191">
        <f>MAX(M10:M64)</f>
        <v>0</v>
      </c>
    </row>
    <row r="79" spans="1:13" ht="13.5" thickBot="1">
      <c r="A79" s="96" t="s">
        <v>16</v>
      </c>
      <c r="B79" s="114">
        <f>MIN(B10:B73)</f>
        <v>192</v>
      </c>
      <c r="C79" s="115">
        <f>MIN(C10:C73)</f>
        <v>204</v>
      </c>
      <c r="D79" s="116">
        <f>MIN(D10:D73)</f>
        <v>212</v>
      </c>
      <c r="E79" s="115">
        <f>MIN(E10:E73)</f>
        <v>206</v>
      </c>
      <c r="I79" s="95" t="s">
        <v>16</v>
      </c>
      <c r="J79" s="139">
        <f>MIN(J10:J64)</f>
        <v>184</v>
      </c>
      <c r="K79" s="142"/>
      <c r="L79" s="139">
        <f>MIN(L10:L64)</f>
        <v>0</v>
      </c>
      <c r="M79" s="192">
        <f>MIN(M10:M64)</f>
        <v>0</v>
      </c>
    </row>
    <row r="80" spans="1:13" ht="13.5" thickBot="1">
      <c r="A80" s="98" t="s">
        <v>9</v>
      </c>
      <c r="B80" s="216" t="s">
        <v>51</v>
      </c>
      <c r="C80" s="240"/>
      <c r="D80" s="216" t="s">
        <v>51</v>
      </c>
      <c r="E80" s="240"/>
      <c r="I80" s="98" t="s">
        <v>9</v>
      </c>
      <c r="J80" s="216" t="s">
        <v>51</v>
      </c>
      <c r="K80" s="217"/>
      <c r="L80" s="216" t="s">
        <v>51</v>
      </c>
      <c r="M80" s="217"/>
    </row>
    <row r="81" spans="1:10" ht="13.5" thickBot="1">
      <c r="A81" s="238" t="s">
        <v>53</v>
      </c>
      <c r="B81" s="239"/>
      <c r="I81" s="238" t="s">
        <v>53</v>
      </c>
      <c r="J81" s="239"/>
    </row>
  </sheetData>
  <mergeCells count="83">
    <mergeCell ref="I81:J81"/>
    <mergeCell ref="B80:C80"/>
    <mergeCell ref="D80:E80"/>
    <mergeCell ref="A81:B81"/>
    <mergeCell ref="J80:K80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2004-11-29T09:46:43Z</cp:lastPrinted>
  <dcterms:created xsi:type="dcterms:W3CDTF">2004-06-04T09:20:24Z</dcterms:created>
  <dcterms:modified xsi:type="dcterms:W3CDTF">2004-11-29T09:47:44Z</dcterms:modified>
  <cp:category/>
  <cp:version/>
  <cp:contentType/>
  <cp:contentStatus/>
</cp:coreProperties>
</file>