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7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  <comment ref="M2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no conect</t>
        </r>
      </text>
    </comment>
  </commentList>
</comments>
</file>

<file path=xl/sharedStrings.xml><?xml version="1.0" encoding="utf-8"?>
<sst xmlns="http://schemas.openxmlformats.org/spreadsheetml/2006/main" count="167" uniqueCount="72">
  <si>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</si>
  <si>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</si>
  <si>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</si>
  <si>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</si>
  <si>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</si>
  <si>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</si>
  <si>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</si>
  <si>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</si>
  <si>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</si>
  <si>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</si>
  <si>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</si>
  <si>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</si>
  <si>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</si>
  <si>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</si>
  <si>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</si>
  <si>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</si>
  <si>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</si>
  <si>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</si>
  <si>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</si>
  <si>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</si>
  <si>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</si>
  <si>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</si>
  <si>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</si>
  <si>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</si>
  <si>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</si>
  <si>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</si>
  <si>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</si>
  <si>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</si>
  <si>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</si>
  <si>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</si>
  <si>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</si>
  <si>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</si>
  <si>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</si>
  <si>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</si>
  <si>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</si>
  <si>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</si>
  <si>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</si>
  <si>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</si>
  <si>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</si>
  <si>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</si>
  <si>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</si>
  <si>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</si>
  <si>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</si>
  <si>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</si>
  <si>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</si>
  <si>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</si>
  <si>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</si>
  <si>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</si>
  <si>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</si>
  <si>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</si>
  <si>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</si>
  <si>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FM_Hd_14</t>
  </si>
  <si>
    <t>MODULE    FM_Hd_14</t>
  </si>
  <si>
    <t>MODULE   FM_Hd_14</t>
  </si>
  <si>
    <t>A_175</t>
  </si>
  <si>
    <t>B_151</t>
  </si>
  <si>
    <t>w</t>
  </si>
  <si>
    <t>BL-62</t>
  </si>
  <si>
    <t>BL-63</t>
  </si>
  <si>
    <t>Time, h</t>
  </si>
  <si>
    <t>BL63/BL62</t>
  </si>
  <si>
    <t>12 h</t>
  </si>
  <si>
    <t>60 h</t>
  </si>
  <si>
    <t>84 h</t>
  </si>
  <si>
    <t>BU-63</t>
  </si>
  <si>
    <t>BL-0</t>
  </si>
  <si>
    <t>Dark current</t>
  </si>
  <si>
    <t>U, kV</t>
  </si>
  <si>
    <t>I, nA</t>
  </si>
  <si>
    <t>L, cm</t>
  </si>
  <si>
    <t>Time, min</t>
  </si>
  <si>
    <t>Nitrogen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</si>
</sst>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sz val="8.5"/>
      <name val="Arial"/>
      <family val="0"/>
    </font>
    <font>
      <b/>
      <vertAlign val="superscript"/>
      <sz val="8.25"/>
      <name val="Arial"/>
      <family val="2"/>
    </font>
    <font>
      <b/>
      <i/>
      <sz val="9"/>
      <color indexed="10"/>
      <name val="Arial"/>
      <family val="2"/>
    </font>
    <font>
      <b/>
      <vertAlign val="subscript"/>
      <sz val="8.25"/>
      <name val="Arial"/>
      <family val="2"/>
    </font>
    <font>
      <sz val="9.5"/>
      <name val="Arial"/>
      <family val="0"/>
    </font>
    <font>
      <sz val="6.25"/>
      <name val="Arial"/>
      <family val="2"/>
    </font>
    <font>
      <sz val="6.5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2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0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0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1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0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0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5" fontId="13" fillId="6" borderId="97" xfId="0" applyNumberFormat="1" applyFont="1" applyFill="1" applyBorder="1" applyAlignment="1">
      <alignment horizontal="center" vertical="center"/>
    </xf>
    <xf numFmtId="0" fontId="13" fillId="6" borderId="94" xfId="0" applyFont="1" applyFill="1" applyBorder="1" applyAlignment="1">
      <alignment horizontal="center" vertical="center"/>
    </xf>
    <xf numFmtId="1" fontId="13" fillId="6" borderId="9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0" fillId="0" borderId="110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8" fillId="0" borderId="112" xfId="0" applyFont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1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8" fillId="0" borderId="115" xfId="0" applyFont="1" applyBorder="1" applyAlignment="1">
      <alignment horizontal="center"/>
    </xf>
    <xf numFmtId="0" fontId="48" fillId="0" borderId="116" xfId="0" applyFont="1" applyBorder="1" applyAlignment="1">
      <alignment horizontal="center"/>
    </xf>
    <xf numFmtId="0" fontId="24" fillId="4" borderId="111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2" xfId="0" applyBorder="1" applyAlignment="1">
      <alignment horizontal="center"/>
    </xf>
    <xf numFmtId="0" fontId="8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FM_Hd_14_A175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75"/>
          <c:w val="0.942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crossBetween val="midCat"/>
        <c:dispUnits/>
      </c:valAx>
      <c:valAx>
        <c:axId val="9363992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8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BL-63   L=125 cm    Fe</a:t>
            </a:r>
            <a:r>
              <a:rPr lang="en-US" cap="none" sz="825" b="1" i="0" u="none" baseline="30000">
                <a:latin typeface="Arial"/>
                <a:ea typeface="Arial"/>
                <a:cs typeface="Arial"/>
              </a:rPr>
              <a:t>55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ArCO</a:t>
            </a:r>
            <a:r>
              <a:rPr lang="en-US" cap="none" sz="825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6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5"/>
          <c:w val="0.921"/>
          <c:h val="0.85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Tabelle3!$A$8:$A$11</c:f>
              <c:numCache/>
            </c:numRef>
          </c:xVal>
          <c:yVal>
            <c:numRef>
              <c:f>Tabelle3!$C$8:$C$11</c:f>
              <c:numCache/>
            </c:numRef>
          </c:yVal>
          <c:smooth val="0"/>
        </c:ser>
        <c:axId val="8500521"/>
        <c:axId val="9395826"/>
      </c:scatterChart>
      <c:val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crossBetween val="midCat"/>
        <c:dispUnits/>
      </c:valAx>
      <c:valAx>
        <c:axId val="939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, mv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FM-Hd-14  BL-63    Fe55 , ArCO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6"/>
          <c:w val="0.929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Tabelle3!$B$25</c:f>
              <c:strCache>
                <c:ptCount val="1"/>
                <c:pt idx="0">
                  <c:v>12 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Tabelle3!$A$26:$A$81</c:f>
              <c:numCache/>
            </c:numRef>
          </c:xVal>
          <c:yVal>
            <c:numRef>
              <c:f>Tabelle3!$B$26:$B$81</c:f>
              <c:numCache/>
            </c:numRef>
          </c:yVal>
          <c:smooth val="0"/>
        </c:ser>
        <c:ser>
          <c:idx val="1"/>
          <c:order val="1"/>
          <c:tx>
            <c:strRef>
              <c:f>Tabelle3!$C$25</c:f>
              <c:strCache>
                <c:ptCount val="1"/>
                <c:pt idx="0">
                  <c:v>60 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Tabelle3!$A$26:$A$81</c:f>
              <c:numCache/>
            </c:numRef>
          </c:xVal>
          <c:yVal>
            <c:numRef>
              <c:f>Tabelle3!$C$26:$C$81</c:f>
              <c:numCache/>
            </c:numRef>
          </c:yVal>
          <c:smooth val="0"/>
        </c:ser>
        <c:ser>
          <c:idx val="2"/>
          <c:order val="2"/>
          <c:tx>
            <c:strRef>
              <c:f>Tabelle3!$D$25</c:f>
              <c:strCache>
                <c:ptCount val="1"/>
                <c:pt idx="0">
                  <c:v>84 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Tabelle3!$A$26:$A$81</c:f>
              <c:numCache/>
            </c:numRef>
          </c:xVal>
          <c:yVal>
            <c:numRef>
              <c:f>Tabelle3!$D$26:$D$81</c:f>
              <c:numCache/>
            </c:numRef>
          </c:yVal>
          <c:smooth val="0"/>
        </c:ser>
        <c:axId val="17453571"/>
        <c:axId val="22864412"/>
      </c:scatterChart>
      <c:valAx>
        <c:axId val="1745357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L, cm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crossBetween val="midCat"/>
        <c:dispUnits/>
      </c:valAx>
      <c:valAx>
        <c:axId val="2286441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602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FM-Hd-14  BL-63   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Dark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7"/>
          <c:w val="0.946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Tabelle3!$H$3</c:f>
              <c:strCache>
                <c:ptCount val="1"/>
                <c:pt idx="0">
                  <c:v>I,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Tabelle3!$G$4:$G$35</c:f>
              <c:numCache/>
            </c:numRef>
          </c:xVal>
          <c:yVal>
            <c:numRef>
              <c:f>Tabelle3!$H$4:$H$35</c:f>
              <c:numCache/>
            </c:numRef>
          </c:yVal>
          <c:smooth val="0"/>
        </c:ser>
        <c:axId val="4453117"/>
        <c:axId val="40078054"/>
      </c:scatterChart>
      <c:valAx>
        <c:axId val="4453117"/>
        <c:scaling>
          <c:orientation val="minMax"/>
          <c:max val="2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U, kV</a:t>
                </a:r>
              </a:p>
            </c:rich>
          </c:tx>
          <c:layout>
            <c:manualLayout>
              <c:xMode val="factor"/>
              <c:yMode val="factor"/>
              <c:x val="-0.016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crossBetween val="midCat"/>
        <c:dispUnits/>
        <c:majorUnit val="0.2"/>
      </c:valAx>
      <c:valAx>
        <c:axId val="4007805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I, nA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BL-62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9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BL-63   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Nitrogen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625"/>
          <c:w val="0.9062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Tabelle3!$K$3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Tabelle3!$K$4:$K$12</c:f>
              <c:numCache/>
            </c:numRef>
          </c:yVal>
          <c:smooth val="0"/>
        </c:ser>
        <c:ser>
          <c:idx val="1"/>
          <c:order val="1"/>
          <c:tx>
            <c:strRef>
              <c:f>Tabelle3!$L$3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Tabelle3!$L$4:$L$12</c:f>
              <c:numCache/>
            </c:numRef>
          </c:yVal>
          <c:smooth val="0"/>
        </c:ser>
        <c:ser>
          <c:idx val="2"/>
          <c:order val="2"/>
          <c:tx>
            <c:strRef>
              <c:f>Tabelle3!$M$3</c:f>
              <c:strCache>
                <c:ptCount val="1"/>
                <c:pt idx="0">
                  <c:v>150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Tabelle3!$M$4:$M$12</c:f>
              <c:numCache/>
            </c:numRef>
          </c:yVal>
          <c:smooth val="0"/>
        </c:ser>
        <c:ser>
          <c:idx val="3"/>
          <c:order val="3"/>
          <c:tx>
            <c:strRef>
              <c:f>Tabelle3!$N$3</c:f>
              <c:strCache>
                <c:ptCount val="1"/>
                <c:pt idx="0">
                  <c:v>240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Tabelle3!$N$4:$N$12</c:f>
              <c:numCache/>
            </c:numRef>
          </c:yVal>
          <c:smooth val="0"/>
        </c:ser>
        <c:ser>
          <c:idx val="4"/>
          <c:order val="4"/>
          <c:tx>
            <c:strRef>
              <c:f>Tabelle3!$O$3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Tabelle3!$O$4:$O$12</c:f>
              <c:numCache/>
            </c:numRef>
          </c:yVal>
          <c:smooth val="0"/>
        </c:ser>
        <c:ser>
          <c:idx val="5"/>
          <c:order val="5"/>
          <c:tx>
            <c:strRef>
              <c:f>Tabelle3!$P$3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Tabelle3!$P$4:$P$12</c:f>
              <c:numCache/>
            </c:numRef>
          </c:yVal>
          <c:smooth val="0"/>
        </c:ser>
        <c:ser>
          <c:idx val="6"/>
          <c:order val="6"/>
          <c:tx>
            <c:strRef>
              <c:f>Tabelle3!$Q$3</c:f>
              <c:strCache>
                <c:ptCount val="1"/>
                <c:pt idx="0">
                  <c:v>150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Tabelle3!$Q$4:$Q$12</c:f>
              <c:numCache/>
            </c:numRef>
          </c:yVal>
          <c:smooth val="0"/>
        </c:ser>
        <c:ser>
          <c:idx val="7"/>
          <c:order val="7"/>
          <c:tx>
            <c:strRef>
              <c:f>Tabelle3!$R$3</c:f>
              <c:strCache>
                <c:ptCount val="1"/>
                <c:pt idx="0">
                  <c:v>240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Tabelle3!$J$4:$J$12</c:f>
              <c:numCache/>
            </c:numRef>
          </c:xVal>
          <c:yVal>
            <c:numRef>
              <c:f>Tabelle3!$R$4:$R$12</c:f>
              <c:numCache/>
            </c:numRef>
          </c:yVal>
          <c:smooth val="0"/>
        </c:ser>
        <c:axId val="25158167"/>
        <c:axId val="25096912"/>
      </c:scatterChart>
      <c:valAx>
        <c:axId val="2515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min</a:t>
                </a:r>
              </a:p>
            </c:rich>
          </c:tx>
          <c:layout>
            <c:manualLayout>
              <c:xMode val="factor"/>
              <c:yMode val="factor"/>
              <c:x val="0.005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crossBetween val="midCat"/>
        <c:dispUnits/>
      </c:valAx>
      <c:valAx>
        <c:axId val="2509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41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FM_Hd_14_BL    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  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N itrogen </a:t>
            </a:r>
          </a:p>
        </c:rich>
      </c:tx>
      <c:layout>
        <c:manualLayout>
          <c:xMode val="factor"/>
          <c:yMode val="factor"/>
          <c:x val="-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075"/>
          <c:w val="0.948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Tabelle3!$V$2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Tabelle3!$U$3:$U$15</c:f>
              <c:numCache/>
            </c:numRef>
          </c:xVal>
          <c:yVal>
            <c:numRef>
              <c:f>Tabelle3!$V$3:$V$15</c:f>
              <c:numCache/>
            </c:numRef>
          </c:yVal>
          <c:smooth val="0"/>
        </c:ser>
        <c:ser>
          <c:idx val="1"/>
          <c:order val="1"/>
          <c:tx>
            <c:strRef>
              <c:f>Tabelle3!$W$2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Tabelle3!$U$3:$U$15</c:f>
              <c:numCache/>
            </c:numRef>
          </c:xVal>
          <c:yVal>
            <c:numRef>
              <c:f>Tabelle3!$W$3:$W$15</c:f>
              <c:numCache/>
            </c:numRef>
          </c:yVal>
          <c:smooth val="0"/>
        </c:ser>
        <c:axId val="24545617"/>
        <c:axId val="19583962"/>
      </c:scatterChart>
      <c:val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crossBetween val="midCat"/>
        <c:dispUnits/>
      </c:val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6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FM_Hd_14_B151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55"/>
          <c:w val="0.9387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Pt>
            <c:idx val="15"/>
            <c:spPr>
              <a:ln w="12700">
                <a:solidFill>
                  <a:srgbClr val="808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crossBetween val="midCat"/>
        <c:dispUnits/>
      </c:valAx>
      <c:valAx>
        <c:axId val="2028585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895"/>
          <c:h val="0.87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202</c:v>
                </c:pt>
                <c:pt idx="1">
                  <c:v>202</c:v>
                </c:pt>
                <c:pt idx="2">
                  <c:v>201</c:v>
                </c:pt>
                <c:pt idx="3">
                  <c:v>203</c:v>
                </c:pt>
                <c:pt idx="4">
                  <c:v>201</c:v>
                </c:pt>
                <c:pt idx="5">
                  <c:v>195</c:v>
                </c:pt>
                <c:pt idx="6">
                  <c:v>205</c:v>
                </c:pt>
                <c:pt idx="7">
                  <c:v>208</c:v>
                </c:pt>
                <c:pt idx="8">
                  <c:v>200</c:v>
                </c:pt>
                <c:pt idx="9">
                  <c:v>208</c:v>
                </c:pt>
                <c:pt idx="10">
                  <c:v>207</c:v>
                </c:pt>
                <c:pt idx="11">
                  <c:v>208</c:v>
                </c:pt>
                <c:pt idx="12">
                  <c:v>200</c:v>
                </c:pt>
                <c:pt idx="13">
                  <c:v>205</c:v>
                </c:pt>
                <c:pt idx="14">
                  <c:v>209</c:v>
                </c:pt>
                <c:pt idx="15">
                  <c:v>210</c:v>
                </c:pt>
                <c:pt idx="16">
                  <c:v>196</c:v>
                </c:pt>
                <c:pt idx="17">
                  <c:v>190</c:v>
                </c:pt>
                <c:pt idx="18">
                  <c:v>196</c:v>
                </c:pt>
                <c:pt idx="19">
                  <c:v>194</c:v>
                </c:pt>
                <c:pt idx="20">
                  <c:v>202</c:v>
                </c:pt>
                <c:pt idx="21">
                  <c:v>198</c:v>
                </c:pt>
                <c:pt idx="22">
                  <c:v>204</c:v>
                </c:pt>
                <c:pt idx="23">
                  <c:v>194</c:v>
                </c:pt>
                <c:pt idx="24">
                  <c:v>197</c:v>
                </c:pt>
                <c:pt idx="25">
                  <c:v>192</c:v>
                </c:pt>
                <c:pt idx="26">
                  <c:v>205</c:v>
                </c:pt>
                <c:pt idx="27">
                  <c:v>194</c:v>
                </c:pt>
                <c:pt idx="28">
                  <c:v>201</c:v>
                </c:pt>
                <c:pt idx="29">
                  <c:v>197</c:v>
                </c:pt>
                <c:pt idx="30">
                  <c:v>204</c:v>
                </c:pt>
                <c:pt idx="31">
                  <c:v>198</c:v>
                </c:pt>
                <c:pt idx="32">
                  <c:v>200</c:v>
                </c:pt>
                <c:pt idx="33">
                  <c:v>197</c:v>
                </c:pt>
                <c:pt idx="34">
                  <c:v>194</c:v>
                </c:pt>
                <c:pt idx="35">
                  <c:v>192</c:v>
                </c:pt>
                <c:pt idx="36">
                  <c:v>198</c:v>
                </c:pt>
                <c:pt idx="37">
                  <c:v>197</c:v>
                </c:pt>
                <c:pt idx="38">
                  <c:v>196</c:v>
                </c:pt>
                <c:pt idx="39">
                  <c:v>195</c:v>
                </c:pt>
                <c:pt idx="40">
                  <c:v>191</c:v>
                </c:pt>
                <c:pt idx="41">
                  <c:v>203</c:v>
                </c:pt>
                <c:pt idx="42">
                  <c:v>187</c:v>
                </c:pt>
                <c:pt idx="43">
                  <c:v>187</c:v>
                </c:pt>
                <c:pt idx="44">
                  <c:v>192</c:v>
                </c:pt>
                <c:pt idx="45">
                  <c:v>189</c:v>
                </c:pt>
                <c:pt idx="46">
                  <c:v>195</c:v>
                </c:pt>
                <c:pt idx="47">
                  <c:v>187</c:v>
                </c:pt>
                <c:pt idx="48">
                  <c:v>203</c:v>
                </c:pt>
                <c:pt idx="49">
                  <c:v>196</c:v>
                </c:pt>
                <c:pt idx="50">
                  <c:v>202</c:v>
                </c:pt>
                <c:pt idx="51">
                  <c:v>205</c:v>
                </c:pt>
                <c:pt idx="52">
                  <c:v>198</c:v>
                </c:pt>
                <c:pt idx="53">
                  <c:v>197</c:v>
                </c:pt>
                <c:pt idx="54">
                  <c:v>192</c:v>
                </c:pt>
                <c:pt idx="55">
                  <c:v>200</c:v>
                </c:pt>
                <c:pt idx="56">
                  <c:v>199</c:v>
                </c:pt>
                <c:pt idx="57">
                  <c:v>194</c:v>
                </c:pt>
                <c:pt idx="58">
                  <c:v>201</c:v>
                </c:pt>
                <c:pt idx="59">
                  <c:v>202</c:v>
                </c:pt>
                <c:pt idx="60">
                  <c:v>201</c:v>
                </c:pt>
                <c:pt idx="61">
                  <c:v>194</c:v>
                </c:pt>
                <c:pt idx="62">
                  <c:v>202</c:v>
                </c:pt>
                <c:pt idx="63">
                  <c:v>126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65</c:v>
                </c:pt>
                <c:pt idx="1">
                  <c:v>205</c:v>
                </c:pt>
                <c:pt idx="2">
                  <c:v>212</c:v>
                </c:pt>
                <c:pt idx="3">
                  <c:v>202</c:v>
                </c:pt>
                <c:pt idx="4">
                  <c:v>208</c:v>
                </c:pt>
                <c:pt idx="5">
                  <c:v>202</c:v>
                </c:pt>
                <c:pt idx="6">
                  <c:v>204</c:v>
                </c:pt>
                <c:pt idx="7">
                  <c:v>205</c:v>
                </c:pt>
                <c:pt idx="8">
                  <c:v>209</c:v>
                </c:pt>
                <c:pt idx="9">
                  <c:v>208</c:v>
                </c:pt>
                <c:pt idx="10">
                  <c:v>209</c:v>
                </c:pt>
                <c:pt idx="11">
                  <c:v>210</c:v>
                </c:pt>
                <c:pt idx="12">
                  <c:v>209</c:v>
                </c:pt>
                <c:pt idx="13">
                  <c:v>209</c:v>
                </c:pt>
                <c:pt idx="14">
                  <c:v>216</c:v>
                </c:pt>
                <c:pt idx="15">
                  <c:v>198</c:v>
                </c:pt>
                <c:pt idx="16">
                  <c:v>192</c:v>
                </c:pt>
                <c:pt idx="17">
                  <c:v>197</c:v>
                </c:pt>
                <c:pt idx="18">
                  <c:v>195</c:v>
                </c:pt>
                <c:pt idx="19">
                  <c:v>194</c:v>
                </c:pt>
                <c:pt idx="20">
                  <c:v>191</c:v>
                </c:pt>
                <c:pt idx="21">
                  <c:v>198</c:v>
                </c:pt>
                <c:pt idx="22">
                  <c:v>193</c:v>
                </c:pt>
                <c:pt idx="23">
                  <c:v>198</c:v>
                </c:pt>
                <c:pt idx="24">
                  <c:v>197</c:v>
                </c:pt>
                <c:pt idx="25">
                  <c:v>193</c:v>
                </c:pt>
                <c:pt idx="26">
                  <c:v>194</c:v>
                </c:pt>
                <c:pt idx="27">
                  <c:v>194</c:v>
                </c:pt>
                <c:pt idx="28">
                  <c:v>199</c:v>
                </c:pt>
                <c:pt idx="29">
                  <c:v>194</c:v>
                </c:pt>
                <c:pt idx="30">
                  <c:v>196</c:v>
                </c:pt>
                <c:pt idx="31">
                  <c:v>204</c:v>
                </c:pt>
                <c:pt idx="32">
                  <c:v>188</c:v>
                </c:pt>
                <c:pt idx="33">
                  <c:v>196</c:v>
                </c:pt>
                <c:pt idx="34">
                  <c:v>191</c:v>
                </c:pt>
                <c:pt idx="35">
                  <c:v>185</c:v>
                </c:pt>
                <c:pt idx="36">
                  <c:v>202</c:v>
                </c:pt>
                <c:pt idx="37">
                  <c:v>196</c:v>
                </c:pt>
                <c:pt idx="38">
                  <c:v>201</c:v>
                </c:pt>
                <c:pt idx="39">
                  <c:v>196</c:v>
                </c:pt>
                <c:pt idx="40">
                  <c:v>201</c:v>
                </c:pt>
                <c:pt idx="41">
                  <c:v>195</c:v>
                </c:pt>
                <c:pt idx="42">
                  <c:v>191</c:v>
                </c:pt>
                <c:pt idx="43">
                  <c:v>188</c:v>
                </c:pt>
                <c:pt idx="44">
                  <c:v>210</c:v>
                </c:pt>
                <c:pt idx="45">
                  <c:v>191</c:v>
                </c:pt>
                <c:pt idx="46">
                  <c:v>197</c:v>
                </c:pt>
                <c:pt idx="47">
                  <c:v>196</c:v>
                </c:pt>
                <c:pt idx="48">
                  <c:v>196</c:v>
                </c:pt>
                <c:pt idx="49">
                  <c:v>196</c:v>
                </c:pt>
                <c:pt idx="50">
                  <c:v>199</c:v>
                </c:pt>
                <c:pt idx="51">
                  <c:v>200</c:v>
                </c:pt>
                <c:pt idx="52">
                  <c:v>200</c:v>
                </c:pt>
                <c:pt idx="53">
                  <c:v>196</c:v>
                </c:pt>
                <c:pt idx="54">
                  <c:v>202</c:v>
                </c:pt>
                <c:pt idx="55">
                  <c:v>198</c:v>
                </c:pt>
                <c:pt idx="56">
                  <c:v>203</c:v>
                </c:pt>
                <c:pt idx="57">
                  <c:v>204</c:v>
                </c:pt>
                <c:pt idx="58">
                  <c:v>204</c:v>
                </c:pt>
                <c:pt idx="59">
                  <c:v>206</c:v>
                </c:pt>
                <c:pt idx="60">
                  <c:v>191</c:v>
                </c:pt>
                <c:pt idx="61">
                  <c:v>206</c:v>
                </c:pt>
                <c:pt idx="62">
                  <c:v>197</c:v>
                </c:pt>
                <c:pt idx="63">
                  <c:v>206</c:v>
                </c:pt>
              </c:numCache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crossBetween val="midCat"/>
        <c:dispUnits/>
      </c:valAx>
      <c:valAx>
        <c:axId val="3254177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611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84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86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166</c:v>
                </c:pt>
                <c:pt idx="36">
                  <c:v>166.5</c:v>
                </c:pt>
                <c:pt idx="37">
                  <c:v>167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185</c:v>
                </c:pt>
                <c:pt idx="42">
                  <c:v>190</c:v>
                </c:pt>
                <c:pt idx="43">
                  <c:v>195</c:v>
                </c:pt>
                <c:pt idx="44">
                  <c:v>200</c:v>
                </c:pt>
                <c:pt idx="45">
                  <c:v>205</c:v>
                </c:pt>
                <c:pt idx="46">
                  <c:v>210</c:v>
                </c:pt>
                <c:pt idx="47">
                  <c:v>215</c:v>
                </c:pt>
                <c:pt idx="48">
                  <c:v>220</c:v>
                </c:pt>
                <c:pt idx="49">
                  <c:v>225</c:v>
                </c:pt>
                <c:pt idx="50">
                  <c:v>230</c:v>
                </c:pt>
                <c:pt idx="51">
                  <c:v>235</c:v>
                </c:pt>
                <c:pt idx="52">
                  <c:v>240</c:v>
                </c:pt>
                <c:pt idx="53">
                  <c:v>243</c:v>
                </c:pt>
                <c:pt idx="54">
                  <c:v>245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103</c:v>
                </c:pt>
                <c:pt idx="1">
                  <c:v>86</c:v>
                </c:pt>
                <c:pt idx="2">
                  <c:v>90</c:v>
                </c:pt>
                <c:pt idx="3">
                  <c:v>87</c:v>
                </c:pt>
                <c:pt idx="4">
                  <c:v>90</c:v>
                </c:pt>
                <c:pt idx="5">
                  <c:v>99</c:v>
                </c:pt>
                <c:pt idx="6">
                  <c:v>92</c:v>
                </c:pt>
                <c:pt idx="7">
                  <c:v>89</c:v>
                </c:pt>
                <c:pt idx="8">
                  <c:v>96</c:v>
                </c:pt>
                <c:pt idx="9">
                  <c:v>92</c:v>
                </c:pt>
                <c:pt idx="10">
                  <c:v>94</c:v>
                </c:pt>
                <c:pt idx="11">
                  <c:v>100</c:v>
                </c:pt>
                <c:pt idx="12">
                  <c:v>96</c:v>
                </c:pt>
                <c:pt idx="13">
                  <c:v>96</c:v>
                </c:pt>
                <c:pt idx="14">
                  <c:v>93</c:v>
                </c:pt>
                <c:pt idx="15">
                  <c:v>96</c:v>
                </c:pt>
                <c:pt idx="16">
                  <c:v>91</c:v>
                </c:pt>
                <c:pt idx="17">
                  <c:v>90</c:v>
                </c:pt>
                <c:pt idx="18">
                  <c:v>73</c:v>
                </c:pt>
                <c:pt idx="19">
                  <c:v>96</c:v>
                </c:pt>
                <c:pt idx="20">
                  <c:v>103</c:v>
                </c:pt>
                <c:pt idx="21">
                  <c:v>102</c:v>
                </c:pt>
                <c:pt idx="22">
                  <c:v>93</c:v>
                </c:pt>
                <c:pt idx="23">
                  <c:v>100</c:v>
                </c:pt>
                <c:pt idx="24">
                  <c:v>109</c:v>
                </c:pt>
                <c:pt idx="25">
                  <c:v>98</c:v>
                </c:pt>
                <c:pt idx="26">
                  <c:v>106</c:v>
                </c:pt>
                <c:pt idx="27">
                  <c:v>106</c:v>
                </c:pt>
                <c:pt idx="28">
                  <c:v>113</c:v>
                </c:pt>
                <c:pt idx="29">
                  <c:v>115</c:v>
                </c:pt>
                <c:pt idx="30">
                  <c:v>112</c:v>
                </c:pt>
                <c:pt idx="31">
                  <c:v>119</c:v>
                </c:pt>
                <c:pt idx="32">
                  <c:v>121</c:v>
                </c:pt>
                <c:pt idx="33">
                  <c:v>124</c:v>
                </c:pt>
                <c:pt idx="34">
                  <c:v>107</c:v>
                </c:pt>
                <c:pt idx="35">
                  <c:v>105</c:v>
                </c:pt>
                <c:pt idx="36">
                  <c:v>88</c:v>
                </c:pt>
                <c:pt idx="37">
                  <c:v>113</c:v>
                </c:pt>
                <c:pt idx="38">
                  <c:v>124</c:v>
                </c:pt>
                <c:pt idx="39">
                  <c:v>129</c:v>
                </c:pt>
                <c:pt idx="40">
                  <c:v>134</c:v>
                </c:pt>
                <c:pt idx="41">
                  <c:v>147</c:v>
                </c:pt>
                <c:pt idx="42">
                  <c:v>147</c:v>
                </c:pt>
                <c:pt idx="43">
                  <c:v>148</c:v>
                </c:pt>
                <c:pt idx="44">
                  <c:v>155</c:v>
                </c:pt>
                <c:pt idx="45">
                  <c:v>161</c:v>
                </c:pt>
                <c:pt idx="46">
                  <c:v>159</c:v>
                </c:pt>
                <c:pt idx="47">
                  <c:v>166</c:v>
                </c:pt>
                <c:pt idx="48">
                  <c:v>174</c:v>
                </c:pt>
                <c:pt idx="49">
                  <c:v>172</c:v>
                </c:pt>
                <c:pt idx="50">
                  <c:v>183</c:v>
                </c:pt>
                <c:pt idx="51">
                  <c:v>184</c:v>
                </c:pt>
                <c:pt idx="52">
                  <c:v>207</c:v>
                </c:pt>
                <c:pt idx="53">
                  <c:v>102</c:v>
                </c:pt>
                <c:pt idx="54">
                  <c:v>105</c:v>
                </c:pt>
              </c:numCache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55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cm</a:t>
                </a:r>
              </a:p>
            </c:rich>
          </c:tx>
          <c:layout>
            <c:manualLayout>
              <c:xMode val="factor"/>
              <c:yMode val="factor"/>
              <c:x val="0.005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 val="autoZero"/>
        <c:crossBetween val="midCat"/>
        <c:dispUnits/>
      </c:valAx>
      <c:valAx>
        <c:axId val="18637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1892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crossBetween val="midCat"/>
        <c:dispUnits/>
      </c:valAx>
      <c:valAx>
        <c:axId val="3327052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crossBetween val="midCat"/>
        <c:dispUnits/>
      </c:valAx>
      <c:valAx>
        <c:axId val="1055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/>
            </c:numRef>
          </c:xVal>
          <c:yVal>
            <c:numRef>
              <c:f>Modul!$R$3:$R$47</c:f>
              <c:numCache/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crossBetween val="midCat"/>
        <c:dispUnits/>
      </c:valAx>
      <c:valAx>
        <c:axId val="49909300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BL63/BL62       L=125 cm     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.054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"/>
          <c:w val="0.923"/>
          <c:h val="0.8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Tabelle3!$D$2</c:f>
              <c:strCache>
                <c:ptCount val="1"/>
                <c:pt idx="0">
                  <c:v>BL63/BL62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Tabelle3!$A$3:$A$5</c:f>
              <c:numCache/>
            </c:numRef>
          </c:xVal>
          <c:yVal>
            <c:numRef>
              <c:f>Tabelle3!$D$3:$D$5</c:f>
              <c:numCache/>
            </c:numRef>
          </c:yVal>
          <c:smooth val="0"/>
        </c:ser>
        <c:axId val="46530517"/>
        <c:axId val="16121470"/>
      </c:scatterChart>
      <c:val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, h</a:t>
                </a:r>
              </a:p>
            </c:rich>
          </c:tx>
          <c:layout>
            <c:manualLayout>
              <c:xMode val="factor"/>
              <c:yMode val="factor"/>
              <c:x val="-0.011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crossBetween val="midCat"/>
        <c:dispUnits/>
      </c:valAx>
      <c:valAx>
        <c:axId val="1612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Ph63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Ph62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91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202</c:v>
                </c:pt>
                <c:pt idx="1">
                  <c:v>202</c:v>
                </c:pt>
                <c:pt idx="2">
                  <c:v>201</c:v>
                </c:pt>
                <c:pt idx="3">
                  <c:v>203</c:v>
                </c:pt>
                <c:pt idx="4">
                  <c:v>201</c:v>
                </c:pt>
                <c:pt idx="5">
                  <c:v>195</c:v>
                </c:pt>
                <c:pt idx="6">
                  <c:v>205</c:v>
                </c:pt>
                <c:pt idx="7">
                  <c:v>208</c:v>
                </c:pt>
                <c:pt idx="8">
                  <c:v>200</c:v>
                </c:pt>
                <c:pt idx="9">
                  <c:v>208</c:v>
                </c:pt>
                <c:pt idx="10">
                  <c:v>207</c:v>
                </c:pt>
                <c:pt idx="11">
                  <c:v>208</c:v>
                </c:pt>
                <c:pt idx="12">
                  <c:v>200</c:v>
                </c:pt>
                <c:pt idx="13">
                  <c:v>205</c:v>
                </c:pt>
                <c:pt idx="14">
                  <c:v>209</c:v>
                </c:pt>
                <c:pt idx="15">
                  <c:v>210</c:v>
                </c:pt>
                <c:pt idx="16">
                  <c:v>196</c:v>
                </c:pt>
                <c:pt idx="17">
                  <c:v>190</c:v>
                </c:pt>
                <c:pt idx="18">
                  <c:v>196</c:v>
                </c:pt>
                <c:pt idx="19">
                  <c:v>194</c:v>
                </c:pt>
                <c:pt idx="20">
                  <c:v>202</c:v>
                </c:pt>
                <c:pt idx="21">
                  <c:v>198</c:v>
                </c:pt>
                <c:pt idx="22">
                  <c:v>204</c:v>
                </c:pt>
                <c:pt idx="23">
                  <c:v>194</c:v>
                </c:pt>
                <c:pt idx="24">
                  <c:v>197</c:v>
                </c:pt>
                <c:pt idx="25">
                  <c:v>192</c:v>
                </c:pt>
                <c:pt idx="26">
                  <c:v>205</c:v>
                </c:pt>
                <c:pt idx="27">
                  <c:v>194</c:v>
                </c:pt>
                <c:pt idx="28">
                  <c:v>201</c:v>
                </c:pt>
                <c:pt idx="29">
                  <c:v>197</c:v>
                </c:pt>
                <c:pt idx="30">
                  <c:v>204</c:v>
                </c:pt>
                <c:pt idx="31">
                  <c:v>198</c:v>
                </c:pt>
                <c:pt idx="32">
                  <c:v>200</c:v>
                </c:pt>
                <c:pt idx="33">
                  <c:v>197</c:v>
                </c:pt>
                <c:pt idx="34">
                  <c:v>194</c:v>
                </c:pt>
                <c:pt idx="35">
                  <c:v>192</c:v>
                </c:pt>
                <c:pt idx="36">
                  <c:v>198</c:v>
                </c:pt>
                <c:pt idx="37">
                  <c:v>197</c:v>
                </c:pt>
                <c:pt idx="38">
                  <c:v>196</c:v>
                </c:pt>
                <c:pt idx="39">
                  <c:v>195</c:v>
                </c:pt>
                <c:pt idx="40">
                  <c:v>191</c:v>
                </c:pt>
                <c:pt idx="41">
                  <c:v>203</c:v>
                </c:pt>
                <c:pt idx="42">
                  <c:v>187</c:v>
                </c:pt>
                <c:pt idx="43">
                  <c:v>187</c:v>
                </c:pt>
                <c:pt idx="44">
                  <c:v>192</c:v>
                </c:pt>
                <c:pt idx="45">
                  <c:v>189</c:v>
                </c:pt>
                <c:pt idx="46">
                  <c:v>195</c:v>
                </c:pt>
                <c:pt idx="47">
                  <c:v>187</c:v>
                </c:pt>
                <c:pt idx="48">
                  <c:v>203</c:v>
                </c:pt>
                <c:pt idx="49">
                  <c:v>196</c:v>
                </c:pt>
                <c:pt idx="50">
                  <c:v>202</c:v>
                </c:pt>
                <c:pt idx="51">
                  <c:v>205</c:v>
                </c:pt>
                <c:pt idx="52">
                  <c:v>198</c:v>
                </c:pt>
                <c:pt idx="53">
                  <c:v>197</c:v>
                </c:pt>
                <c:pt idx="54">
                  <c:v>192</c:v>
                </c:pt>
                <c:pt idx="55">
                  <c:v>200</c:v>
                </c:pt>
                <c:pt idx="56">
                  <c:v>199</c:v>
                </c:pt>
                <c:pt idx="57">
                  <c:v>194</c:v>
                </c:pt>
                <c:pt idx="58">
                  <c:v>201</c:v>
                </c:pt>
                <c:pt idx="59">
                  <c:v>202</c:v>
                </c:pt>
                <c:pt idx="60">
                  <c:v>201</c:v>
                </c:pt>
                <c:pt idx="61">
                  <c:v>194</c:v>
                </c:pt>
                <c:pt idx="62">
                  <c:v>202</c:v>
                </c:pt>
                <c:pt idx="63">
                  <c:v>126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65</c:v>
                </c:pt>
                <c:pt idx="1">
                  <c:v>205</c:v>
                </c:pt>
                <c:pt idx="2">
                  <c:v>212</c:v>
                </c:pt>
                <c:pt idx="3">
                  <c:v>202</c:v>
                </c:pt>
                <c:pt idx="4">
                  <c:v>208</c:v>
                </c:pt>
                <c:pt idx="5">
                  <c:v>202</c:v>
                </c:pt>
                <c:pt idx="6">
                  <c:v>204</c:v>
                </c:pt>
                <c:pt idx="7">
                  <c:v>205</c:v>
                </c:pt>
                <c:pt idx="8">
                  <c:v>209</c:v>
                </c:pt>
                <c:pt idx="9">
                  <c:v>208</c:v>
                </c:pt>
                <c:pt idx="10">
                  <c:v>209</c:v>
                </c:pt>
                <c:pt idx="11">
                  <c:v>210</c:v>
                </c:pt>
                <c:pt idx="12">
                  <c:v>209</c:v>
                </c:pt>
                <c:pt idx="13">
                  <c:v>209</c:v>
                </c:pt>
                <c:pt idx="14">
                  <c:v>216</c:v>
                </c:pt>
                <c:pt idx="15">
                  <c:v>198</c:v>
                </c:pt>
                <c:pt idx="16">
                  <c:v>192</c:v>
                </c:pt>
                <c:pt idx="17">
                  <c:v>197</c:v>
                </c:pt>
                <c:pt idx="18">
                  <c:v>195</c:v>
                </c:pt>
                <c:pt idx="19">
                  <c:v>194</c:v>
                </c:pt>
                <c:pt idx="20">
                  <c:v>191</c:v>
                </c:pt>
                <c:pt idx="21">
                  <c:v>198</c:v>
                </c:pt>
                <c:pt idx="22">
                  <c:v>193</c:v>
                </c:pt>
                <c:pt idx="23">
                  <c:v>198</c:v>
                </c:pt>
                <c:pt idx="24">
                  <c:v>197</c:v>
                </c:pt>
                <c:pt idx="25">
                  <c:v>193</c:v>
                </c:pt>
                <c:pt idx="26">
                  <c:v>194</c:v>
                </c:pt>
                <c:pt idx="27">
                  <c:v>194</c:v>
                </c:pt>
                <c:pt idx="28">
                  <c:v>199</c:v>
                </c:pt>
                <c:pt idx="29">
                  <c:v>194</c:v>
                </c:pt>
                <c:pt idx="30">
                  <c:v>196</c:v>
                </c:pt>
                <c:pt idx="31">
                  <c:v>204</c:v>
                </c:pt>
                <c:pt idx="32">
                  <c:v>188</c:v>
                </c:pt>
                <c:pt idx="33">
                  <c:v>196</c:v>
                </c:pt>
                <c:pt idx="34">
                  <c:v>191</c:v>
                </c:pt>
                <c:pt idx="35">
                  <c:v>185</c:v>
                </c:pt>
                <c:pt idx="36">
                  <c:v>202</c:v>
                </c:pt>
                <c:pt idx="37">
                  <c:v>196</c:v>
                </c:pt>
                <c:pt idx="38">
                  <c:v>201</c:v>
                </c:pt>
                <c:pt idx="39">
                  <c:v>196</c:v>
                </c:pt>
                <c:pt idx="40">
                  <c:v>201</c:v>
                </c:pt>
                <c:pt idx="41">
                  <c:v>195</c:v>
                </c:pt>
                <c:pt idx="42">
                  <c:v>191</c:v>
                </c:pt>
                <c:pt idx="43">
                  <c:v>188</c:v>
                </c:pt>
                <c:pt idx="44">
                  <c:v>210</c:v>
                </c:pt>
                <c:pt idx="45">
                  <c:v>191</c:v>
                </c:pt>
                <c:pt idx="46">
                  <c:v>197</c:v>
                </c:pt>
                <c:pt idx="47">
                  <c:v>196</c:v>
                </c:pt>
                <c:pt idx="48">
                  <c:v>196</c:v>
                </c:pt>
                <c:pt idx="49">
                  <c:v>196</c:v>
                </c:pt>
                <c:pt idx="50">
                  <c:v>199</c:v>
                </c:pt>
                <c:pt idx="51">
                  <c:v>200</c:v>
                </c:pt>
                <c:pt idx="52">
                  <c:v>200</c:v>
                </c:pt>
                <c:pt idx="53">
                  <c:v>196</c:v>
                </c:pt>
                <c:pt idx="54">
                  <c:v>202</c:v>
                </c:pt>
                <c:pt idx="55">
                  <c:v>198</c:v>
                </c:pt>
                <c:pt idx="56">
                  <c:v>203</c:v>
                </c:pt>
                <c:pt idx="57">
                  <c:v>204</c:v>
                </c:pt>
                <c:pt idx="58">
                  <c:v>204</c:v>
                </c:pt>
                <c:pt idx="59">
                  <c:v>206</c:v>
                </c:pt>
                <c:pt idx="60">
                  <c:v>191</c:v>
                </c:pt>
                <c:pt idx="61">
                  <c:v>206</c:v>
                </c:pt>
                <c:pt idx="62">
                  <c:v>197</c:v>
                </c:pt>
                <c:pt idx="63">
                  <c:v>206</c:v>
                </c:pt>
              </c:numCache>
            </c:numRef>
          </c:yVal>
          <c:smooth val="0"/>
        </c:ser>
        <c:axId val="10875503"/>
        <c:axId val="30770664"/>
      </c:scatterChart>
      <c:valAx>
        <c:axId val="1087550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crossBetween val="midCat"/>
        <c:dispUnits/>
      </c:valAx>
      <c:valAx>
        <c:axId val="3077066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649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28575</xdr:rowOff>
    </xdr:to>
    <xdr:graphicFrame>
      <xdr:nvGraphicFramePr>
        <xdr:cNvPr id="1" name="Chart 11"/>
        <xdr:cNvGraphicFramePr/>
      </xdr:nvGraphicFramePr>
      <xdr:xfrm>
        <a:off x="0" y="12230100"/>
        <a:ext cx="45434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28575</xdr:rowOff>
    </xdr:to>
    <xdr:graphicFrame>
      <xdr:nvGraphicFramePr>
        <xdr:cNvPr id="2" name="Chart 12"/>
        <xdr:cNvGraphicFramePr/>
      </xdr:nvGraphicFramePr>
      <xdr:xfrm>
        <a:off x="4543425" y="12230100"/>
        <a:ext cx="4286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19050</xdr:colOff>
      <xdr:row>76</xdr:row>
      <xdr:rowOff>0</xdr:rowOff>
    </xdr:from>
    <xdr:to>
      <xdr:col>17</xdr:col>
      <xdr:colOff>9525</xdr:colOff>
      <xdr:row>81</xdr:row>
      <xdr:rowOff>28575</xdr:rowOff>
    </xdr:to>
    <xdr:sp>
      <xdr:nvSpPr>
        <xdr:cNvPr id="3" name="AutoShape 48"/>
        <xdr:cNvSpPr>
          <a:spLocks/>
        </xdr:cNvSpPr>
      </xdr:nvSpPr>
      <xdr:spPr>
        <a:xfrm>
          <a:off x="8248650" y="10753725"/>
          <a:ext cx="75247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14</a:t>
          </a:r>
        </a:p>
      </xdr:txBody>
    </xdr:sp>
    <xdr:clientData/>
  </xdr:twoCellAnchor>
  <xdr:twoCellAnchor>
    <xdr:from>
      <xdr:col>0</xdr:col>
      <xdr:colOff>0</xdr:colOff>
      <xdr:row>101</xdr:row>
      <xdr:rowOff>38100</xdr:rowOff>
    </xdr:from>
    <xdr:to>
      <xdr:col>8</xdr:col>
      <xdr:colOff>438150</xdr:colOff>
      <xdr:row>116</xdr:row>
      <xdr:rowOff>142875</xdr:rowOff>
    </xdr:to>
    <xdr:graphicFrame>
      <xdr:nvGraphicFramePr>
        <xdr:cNvPr id="4" name="Chart 49"/>
        <xdr:cNvGraphicFramePr/>
      </xdr:nvGraphicFramePr>
      <xdr:xfrm>
        <a:off x="0" y="14859000"/>
        <a:ext cx="45529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101</xdr:row>
      <xdr:rowOff>28575</xdr:rowOff>
    </xdr:from>
    <xdr:to>
      <xdr:col>16</xdr:col>
      <xdr:colOff>609600</xdr:colOff>
      <xdr:row>116</xdr:row>
      <xdr:rowOff>152400</xdr:rowOff>
    </xdr:to>
    <xdr:graphicFrame>
      <xdr:nvGraphicFramePr>
        <xdr:cNvPr id="5" name="Chart 50"/>
        <xdr:cNvGraphicFramePr/>
      </xdr:nvGraphicFramePr>
      <xdr:xfrm>
        <a:off x="4552950" y="14849475"/>
        <a:ext cx="4286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28</xdr:row>
      <xdr:rowOff>38100</xdr:rowOff>
    </xdr:from>
    <xdr:to>
      <xdr:col>23</xdr:col>
      <xdr:colOff>628650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3496925" y="46005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44</xdr:row>
      <xdr:rowOff>47625</xdr:rowOff>
    </xdr:from>
    <xdr:to>
      <xdr:col>18</xdr:col>
      <xdr:colOff>485775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8591550" y="7200900"/>
        <a:ext cx="56197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361950</xdr:colOff>
      <xdr:row>93</xdr:row>
      <xdr:rowOff>114300</xdr:rowOff>
    </xdr:from>
    <xdr:to>
      <xdr:col>20</xdr:col>
      <xdr:colOff>457200</xdr:colOff>
      <xdr:row>106</xdr:row>
      <xdr:rowOff>95250</xdr:rowOff>
    </xdr:to>
    <xdr:graphicFrame>
      <xdr:nvGraphicFramePr>
        <xdr:cNvPr id="3" name="Chart 3"/>
        <xdr:cNvGraphicFramePr/>
      </xdr:nvGraphicFramePr>
      <xdr:xfrm>
        <a:off x="11039475" y="15249525"/>
        <a:ext cx="4667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</xdr:colOff>
      <xdr:row>62</xdr:row>
      <xdr:rowOff>85725</xdr:rowOff>
    </xdr:from>
    <xdr:to>
      <xdr:col>17</xdr:col>
      <xdr:colOff>161925</xdr:colOff>
      <xdr:row>78</xdr:row>
      <xdr:rowOff>47625</xdr:rowOff>
    </xdr:to>
    <xdr:graphicFrame>
      <xdr:nvGraphicFramePr>
        <xdr:cNvPr id="4" name="Chart 5"/>
        <xdr:cNvGraphicFramePr/>
      </xdr:nvGraphicFramePr>
      <xdr:xfrm>
        <a:off x="8458200" y="1015365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161925</xdr:colOff>
      <xdr:row>62</xdr:row>
      <xdr:rowOff>85725</xdr:rowOff>
    </xdr:from>
    <xdr:to>
      <xdr:col>23</xdr:col>
      <xdr:colOff>257175</xdr:colOff>
      <xdr:row>78</xdr:row>
      <xdr:rowOff>47625</xdr:rowOff>
    </xdr:to>
    <xdr:graphicFrame>
      <xdr:nvGraphicFramePr>
        <xdr:cNvPr id="5" name="Chart 6"/>
        <xdr:cNvGraphicFramePr/>
      </xdr:nvGraphicFramePr>
      <xdr:xfrm>
        <a:off x="13125450" y="10153650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66675</xdr:colOff>
      <xdr:row>78</xdr:row>
      <xdr:rowOff>38100</xdr:rowOff>
    </xdr:from>
    <xdr:to>
      <xdr:col>17</xdr:col>
      <xdr:colOff>161925</xdr:colOff>
      <xdr:row>93</xdr:row>
      <xdr:rowOff>114300</xdr:rowOff>
    </xdr:to>
    <xdr:graphicFrame>
      <xdr:nvGraphicFramePr>
        <xdr:cNvPr id="6" name="Chart 9"/>
        <xdr:cNvGraphicFramePr/>
      </xdr:nvGraphicFramePr>
      <xdr:xfrm>
        <a:off x="8458200" y="126968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161925</xdr:colOff>
      <xdr:row>78</xdr:row>
      <xdr:rowOff>38100</xdr:rowOff>
    </xdr:from>
    <xdr:to>
      <xdr:col>23</xdr:col>
      <xdr:colOff>257175</xdr:colOff>
      <xdr:row>93</xdr:row>
      <xdr:rowOff>114300</xdr:rowOff>
    </xdr:to>
    <xdr:graphicFrame>
      <xdr:nvGraphicFramePr>
        <xdr:cNvPr id="7" name="Chart 11"/>
        <xdr:cNvGraphicFramePr/>
      </xdr:nvGraphicFramePr>
      <xdr:xfrm>
        <a:off x="13125450" y="12696825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102">
      <selection activeCell="I129" sqref="I129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3.5">
      <c r="D4" s="218" t="s">
        <v>2</v>
      </c>
      <c r="E4" s="218"/>
    </row>
    <row r="6" spans="1:16" ht="13.5" thickBot="1">
      <c r="A6" s="78" t="s">
        <v>12</v>
      </c>
      <c r="B6" s="226" t="s">
        <v>51</v>
      </c>
      <c r="C6" s="227"/>
      <c r="D6" s="6"/>
      <c r="E6" s="6"/>
      <c r="F6" s="6"/>
      <c r="G6" s="6"/>
      <c r="H6" s="6"/>
      <c r="N6" s="78" t="s">
        <v>12</v>
      </c>
      <c r="O6" s="226" t="s">
        <v>51</v>
      </c>
      <c r="P6" s="227"/>
    </row>
    <row r="7" spans="1:16" ht="14.25" thickBot="1" thickTop="1">
      <c r="A7" s="72" t="s">
        <v>9</v>
      </c>
      <c r="B7" s="228" t="s">
        <v>54</v>
      </c>
      <c r="C7" s="213"/>
      <c r="D7" s="213"/>
      <c r="E7" s="213"/>
      <c r="F7" s="213"/>
      <c r="G7" s="213"/>
      <c r="H7" s="214"/>
      <c r="I7" s="228" t="s">
        <v>55</v>
      </c>
      <c r="J7" s="213"/>
      <c r="K7" s="213"/>
      <c r="L7" s="213"/>
      <c r="M7" s="213"/>
      <c r="N7" s="213"/>
      <c r="O7" s="229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7"/>
      <c r="C10" s="168">
        <v>5.767</v>
      </c>
      <c r="D10" s="157">
        <f>$E$2*($E$3/C10)^2</f>
        <v>75.10481564460515</v>
      </c>
      <c r="E10" s="169"/>
      <c r="F10" s="168">
        <v>5.906</v>
      </c>
      <c r="G10" s="157">
        <f>$E$2*($E$3/F10)^2</f>
        <v>71.61117537435169</v>
      </c>
      <c r="H10" s="170"/>
      <c r="I10" s="167"/>
      <c r="J10" s="171">
        <v>5.758</v>
      </c>
      <c r="K10" s="157">
        <f>$E$2*($E$3/J10)^2</f>
        <v>75.33978320450842</v>
      </c>
      <c r="L10" s="167"/>
      <c r="M10" s="171">
        <v>5.862</v>
      </c>
      <c r="N10" s="157">
        <f>$E$2*($E$3/M10)^2</f>
        <v>72.69023268136547</v>
      </c>
      <c r="O10" s="172"/>
      <c r="P10" s="33">
        <v>0</v>
      </c>
    </row>
    <row r="11" spans="1:16" s="122" customFormat="1" ht="10.5" customHeight="1">
      <c r="A11" s="37">
        <v>1</v>
      </c>
      <c r="B11" s="155"/>
      <c r="C11" s="156">
        <v>5.709</v>
      </c>
      <c r="D11" s="157">
        <f aca="true" t="shared" si="0" ref="D11:D73">$E$2*($E$3/C11)^2</f>
        <v>76.63860680868814</v>
      </c>
      <c r="E11" s="158"/>
      <c r="F11" s="156">
        <v>5.918</v>
      </c>
      <c r="G11" s="157">
        <f aca="true" t="shared" si="1" ref="G11:G73">$E$2*($E$3/F11)^2</f>
        <v>71.32105612344715</v>
      </c>
      <c r="H11" s="159"/>
      <c r="I11" s="155"/>
      <c r="J11" s="156">
        <v>5.784</v>
      </c>
      <c r="K11" s="157">
        <f aca="true" t="shared" si="2" ref="K11:K73">$E$2*($E$3/J11)^2</f>
        <v>74.66397693642404</v>
      </c>
      <c r="L11" s="155"/>
      <c r="M11" s="156">
        <v>5.775</v>
      </c>
      <c r="N11" s="157">
        <f aca="true" t="shared" si="3" ref="N11:N73">$E$2*($E$3/M11)^2</f>
        <v>74.89687716497065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>
        <v>5.851</v>
      </c>
      <c r="D12" s="157">
        <f t="shared" si="0"/>
        <v>72.96380785986504</v>
      </c>
      <c r="E12" s="158"/>
      <c r="F12" s="156">
        <v>5.892</v>
      </c>
      <c r="G12" s="157">
        <f t="shared" si="1"/>
        <v>71.95189076608183</v>
      </c>
      <c r="H12" s="159"/>
      <c r="I12" s="155"/>
      <c r="J12" s="156">
        <v>5.776</v>
      </c>
      <c r="K12" s="157">
        <f t="shared" si="2"/>
        <v>74.87094558820144</v>
      </c>
      <c r="L12" s="155"/>
      <c r="M12" s="156">
        <v>5.807</v>
      </c>
      <c r="N12" s="157">
        <f t="shared" si="3"/>
        <v>74.07369946469063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5.815</v>
      </c>
      <c r="D13" s="157">
        <f t="shared" si="0"/>
        <v>73.87002552919664</v>
      </c>
      <c r="E13" s="158"/>
      <c r="F13" s="156">
        <v>6.054</v>
      </c>
      <c r="G13" s="157">
        <f t="shared" si="1"/>
        <v>68.15266674371793</v>
      </c>
      <c r="H13" s="159"/>
      <c r="I13" s="155"/>
      <c r="J13" s="156">
        <v>5.79</v>
      </c>
      <c r="K13" s="157">
        <f t="shared" si="2"/>
        <v>74.50931312100846</v>
      </c>
      <c r="L13" s="155"/>
      <c r="M13" s="156">
        <v>5.836</v>
      </c>
      <c r="N13" s="157">
        <f t="shared" si="3"/>
        <v>73.33936085303527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5.844</v>
      </c>
      <c r="D14" s="157">
        <f t="shared" si="0"/>
        <v>73.1387060609851</v>
      </c>
      <c r="E14" s="158"/>
      <c r="F14" s="156">
        <v>5.911</v>
      </c>
      <c r="G14" s="157">
        <f t="shared" si="1"/>
        <v>71.49007761065057</v>
      </c>
      <c r="H14" s="159"/>
      <c r="I14" s="155"/>
      <c r="J14" s="156">
        <v>5.737</v>
      </c>
      <c r="K14" s="157">
        <f t="shared" si="2"/>
        <v>75.89234764965961</v>
      </c>
      <c r="L14" s="155"/>
      <c r="M14" s="156">
        <v>5.813</v>
      </c>
      <c r="N14" s="157">
        <f t="shared" si="3"/>
        <v>73.92086518738188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5.863</v>
      </c>
      <c r="D15" s="157">
        <f t="shared" si="0"/>
        <v>72.6654385372015</v>
      </c>
      <c r="E15" s="158"/>
      <c r="F15" s="156">
        <v>5.901</v>
      </c>
      <c r="G15" s="157">
        <f t="shared" si="1"/>
        <v>71.73258109194295</v>
      </c>
      <c r="H15" s="159"/>
      <c r="I15" s="155"/>
      <c r="J15" s="156">
        <v>5.798</v>
      </c>
      <c r="K15" s="157">
        <f t="shared" si="2"/>
        <v>74.30384113849728</v>
      </c>
      <c r="L15" s="155"/>
      <c r="M15" s="156">
        <v>5.859</v>
      </c>
      <c r="N15" s="157">
        <f t="shared" si="3"/>
        <v>72.76469130151085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5.827</v>
      </c>
      <c r="D16" s="157">
        <f t="shared" si="0"/>
        <v>73.56608609271699</v>
      </c>
      <c r="E16" s="158"/>
      <c r="F16" s="156">
        <v>5.894</v>
      </c>
      <c r="G16" s="157">
        <f t="shared" si="1"/>
        <v>71.90306844974943</v>
      </c>
      <c r="H16" s="159"/>
      <c r="I16" s="155"/>
      <c r="J16" s="156">
        <v>5.858</v>
      </c>
      <c r="K16" s="157">
        <f t="shared" si="2"/>
        <v>72.78953626634959</v>
      </c>
      <c r="L16" s="155"/>
      <c r="M16" s="156">
        <v>5.51</v>
      </c>
      <c r="N16" s="157">
        <f t="shared" si="3"/>
        <v>82.2743556180645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5.828</v>
      </c>
      <c r="D17" s="157">
        <f t="shared" si="0"/>
        <v>73.54084251870951</v>
      </c>
      <c r="E17" s="158"/>
      <c r="F17" s="156">
        <v>5.916</v>
      </c>
      <c r="G17" s="157">
        <f t="shared" si="1"/>
        <v>71.36928676019147</v>
      </c>
      <c r="H17" s="159"/>
      <c r="I17" s="155"/>
      <c r="J17" s="156">
        <v>5.789</v>
      </c>
      <c r="K17" s="157">
        <f t="shared" si="2"/>
        <v>74.53505703137044</v>
      </c>
      <c r="L17" s="155"/>
      <c r="M17" s="156">
        <v>5.673</v>
      </c>
      <c r="N17" s="157">
        <f t="shared" si="3"/>
        <v>77.61436704533635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5.846</v>
      </c>
      <c r="D18" s="157">
        <f t="shared" si="0"/>
        <v>73.08867103179344</v>
      </c>
      <c r="E18" s="158"/>
      <c r="F18" s="156">
        <v>5.96</v>
      </c>
      <c r="G18" s="157">
        <f t="shared" si="1"/>
        <v>70.31940182874645</v>
      </c>
      <c r="H18" s="159"/>
      <c r="I18" s="155"/>
      <c r="J18" s="156">
        <v>5.802</v>
      </c>
      <c r="K18" s="157">
        <f t="shared" si="2"/>
        <v>74.20142372663041</v>
      </c>
      <c r="L18" s="155"/>
      <c r="M18" s="156">
        <v>5.607</v>
      </c>
      <c r="N18" s="157">
        <f t="shared" si="3"/>
        <v>79.452318528818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5.831</v>
      </c>
      <c r="D19" s="157">
        <f t="shared" si="0"/>
        <v>73.46518970672275</v>
      </c>
      <c r="E19" s="158"/>
      <c r="F19" s="156">
        <v>5.92</v>
      </c>
      <c r="G19" s="157">
        <f t="shared" si="1"/>
        <v>71.27287436084734</v>
      </c>
      <c r="H19" s="159"/>
      <c r="I19" s="155"/>
      <c r="J19" s="156">
        <v>5.788</v>
      </c>
      <c r="K19" s="157">
        <f t="shared" si="2"/>
        <v>74.56081428630786</v>
      </c>
      <c r="L19" s="155"/>
      <c r="M19" s="156">
        <v>5.917</v>
      </c>
      <c r="N19" s="157">
        <f t="shared" si="3"/>
        <v>71.3451653284211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5.84</v>
      </c>
      <c r="D20" s="157">
        <f t="shared" si="0"/>
        <v>73.2389303809345</v>
      </c>
      <c r="E20" s="158"/>
      <c r="F20" s="156">
        <v>5.932</v>
      </c>
      <c r="G20" s="157">
        <f t="shared" si="1"/>
        <v>70.98480645335833</v>
      </c>
      <c r="H20" s="159"/>
      <c r="I20" s="155"/>
      <c r="J20" s="156">
        <v>5.809</v>
      </c>
      <c r="K20" s="157">
        <f t="shared" si="2"/>
        <v>74.02270208274946</v>
      </c>
      <c r="L20" s="155"/>
      <c r="M20" s="156">
        <v>5.871</v>
      </c>
      <c r="N20" s="157">
        <f t="shared" si="3"/>
        <v>72.46754126453664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5.861</v>
      </c>
      <c r="D21" s="157">
        <f t="shared" si="0"/>
        <v>72.71503951769424</v>
      </c>
      <c r="E21" s="158"/>
      <c r="F21" s="156">
        <v>5.919</v>
      </c>
      <c r="G21" s="157">
        <f t="shared" si="1"/>
        <v>71.2969591370076</v>
      </c>
      <c r="H21" s="159"/>
      <c r="I21" s="155"/>
      <c r="J21" s="156">
        <v>5.81</v>
      </c>
      <c r="K21" s="157">
        <f t="shared" si="2"/>
        <v>73.99722313892896</v>
      </c>
      <c r="L21" s="155"/>
      <c r="M21" s="156">
        <v>5.869</v>
      </c>
      <c r="N21" s="157">
        <f t="shared" si="3"/>
        <v>72.51693972340557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5.824</v>
      </c>
      <c r="D22" s="157">
        <f t="shared" si="0"/>
        <v>73.64189484965584</v>
      </c>
      <c r="E22" s="158"/>
      <c r="F22" s="156">
        <v>5.968</v>
      </c>
      <c r="G22" s="157">
        <f t="shared" si="1"/>
        <v>70.13100431973203</v>
      </c>
      <c r="H22" s="159"/>
      <c r="I22" s="155"/>
      <c r="J22" s="156">
        <v>5.815</v>
      </c>
      <c r="K22" s="157">
        <f t="shared" si="2"/>
        <v>73.87002552919664</v>
      </c>
      <c r="L22" s="155"/>
      <c r="M22" s="156">
        <v>5.802</v>
      </c>
      <c r="N22" s="157">
        <f t="shared" si="3"/>
        <v>74.20142372663041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5.857</v>
      </c>
      <c r="D23" s="157">
        <f t="shared" si="0"/>
        <v>72.81439395805481</v>
      </c>
      <c r="E23" s="158"/>
      <c r="F23" s="156">
        <v>5.952</v>
      </c>
      <c r="G23" s="157">
        <f t="shared" si="1"/>
        <v>70.50855951555091</v>
      </c>
      <c r="H23" s="159"/>
      <c r="I23" s="155"/>
      <c r="J23" s="156">
        <v>5.838</v>
      </c>
      <c r="K23" s="157">
        <f t="shared" si="2"/>
        <v>73.28911981265082</v>
      </c>
      <c r="L23" s="155"/>
      <c r="M23" s="156">
        <v>5.927</v>
      </c>
      <c r="N23" s="157">
        <f t="shared" si="3"/>
        <v>71.10462212358226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>
        <v>5.851</v>
      </c>
      <c r="D24" s="157">
        <f t="shared" si="0"/>
        <v>72.96380785986504</v>
      </c>
      <c r="E24" s="158"/>
      <c r="F24" s="156">
        <v>5.868</v>
      </c>
      <c r="G24" s="157">
        <f t="shared" si="1"/>
        <v>72.54165789611858</v>
      </c>
      <c r="H24" s="159"/>
      <c r="I24" s="155"/>
      <c r="J24" s="156">
        <v>5.801</v>
      </c>
      <c r="K24" s="157">
        <f t="shared" si="2"/>
        <v>74.22700821871743</v>
      </c>
      <c r="L24" s="155"/>
      <c r="M24" s="156">
        <v>5.896</v>
      </c>
      <c r="N24" s="157">
        <f t="shared" si="3"/>
        <v>71.85429580848687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5.857</v>
      </c>
      <c r="D25" s="157">
        <f t="shared" si="0"/>
        <v>72.81439395805481</v>
      </c>
      <c r="E25" s="158"/>
      <c r="F25" s="156">
        <v>5.864</v>
      </c>
      <c r="G25" s="157">
        <f t="shared" si="1"/>
        <v>72.6406570765454</v>
      </c>
      <c r="H25" s="159"/>
      <c r="I25" s="155"/>
      <c r="J25" s="156">
        <v>5.79</v>
      </c>
      <c r="K25" s="157">
        <f t="shared" si="2"/>
        <v>74.50931312100846</v>
      </c>
      <c r="L25" s="155"/>
      <c r="M25" s="204">
        <v>6.071</v>
      </c>
      <c r="N25" s="205">
        <f t="shared" si="3"/>
        <v>67.77151926005128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5.841</v>
      </c>
      <c r="D26" s="157">
        <f t="shared" si="0"/>
        <v>73.21385499624074</v>
      </c>
      <c r="E26" s="158"/>
      <c r="F26" s="156">
        <v>5.855</v>
      </c>
      <c r="G26" s="157">
        <f t="shared" si="1"/>
        <v>72.86414755684811</v>
      </c>
      <c r="H26" s="159"/>
      <c r="I26" s="155"/>
      <c r="J26" s="156">
        <v>5.791</v>
      </c>
      <c r="K26" s="157">
        <f t="shared" si="2"/>
        <v>74.48358254600524</v>
      </c>
      <c r="L26" s="155"/>
      <c r="M26" s="156">
        <v>5.873</v>
      </c>
      <c r="N26" s="157">
        <f t="shared" si="3"/>
        <v>72.41819326374431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5.851</v>
      </c>
      <c r="D27" s="157">
        <f t="shared" si="0"/>
        <v>72.96380785986504</v>
      </c>
      <c r="E27" s="158"/>
      <c r="F27" s="156">
        <v>5.872</v>
      </c>
      <c r="G27" s="157">
        <f t="shared" si="1"/>
        <v>72.44286096117722</v>
      </c>
      <c r="H27" s="159"/>
      <c r="I27" s="155"/>
      <c r="J27" s="156">
        <v>5.839</v>
      </c>
      <c r="K27" s="157">
        <f t="shared" si="2"/>
        <v>73.26401865012825</v>
      </c>
      <c r="L27" s="155"/>
      <c r="M27" s="156">
        <v>5.908</v>
      </c>
      <c r="N27" s="157">
        <f t="shared" si="3"/>
        <v>71.56269937277935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5.85</v>
      </c>
      <c r="D28" s="157">
        <f t="shared" si="0"/>
        <v>72.9887548834831</v>
      </c>
      <c r="E28" s="158"/>
      <c r="F28" s="156">
        <v>5.861</v>
      </c>
      <c r="G28" s="157">
        <f t="shared" si="1"/>
        <v>72.71503951769424</v>
      </c>
      <c r="H28" s="159"/>
      <c r="I28" s="155"/>
      <c r="J28" s="156">
        <v>5.831</v>
      </c>
      <c r="K28" s="157">
        <f t="shared" si="2"/>
        <v>73.46518970672275</v>
      </c>
      <c r="L28" s="155"/>
      <c r="M28" s="156">
        <v>5.928</v>
      </c>
      <c r="N28" s="157">
        <f t="shared" si="3"/>
        <v>71.08063473330894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5.852</v>
      </c>
      <c r="D29" s="157">
        <f t="shared" si="0"/>
        <v>72.93887362412742</v>
      </c>
      <c r="E29" s="158"/>
      <c r="F29" s="156">
        <v>5.934</v>
      </c>
      <c r="G29" s="157">
        <f t="shared" si="1"/>
        <v>70.93696496763806</v>
      </c>
      <c r="H29" s="159"/>
      <c r="I29" s="155"/>
      <c r="J29" s="156">
        <v>5.772</v>
      </c>
      <c r="K29" s="157">
        <f t="shared" si="2"/>
        <v>74.97475277932656</v>
      </c>
      <c r="L29" s="155"/>
      <c r="M29" s="156">
        <v>5.927</v>
      </c>
      <c r="N29" s="157">
        <f t="shared" si="3"/>
        <v>71.10462212358226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5.843</v>
      </c>
      <c r="D30" s="157">
        <f t="shared" si="0"/>
        <v>73.16374284507596</v>
      </c>
      <c r="E30" s="158"/>
      <c r="F30" s="156">
        <v>5.903</v>
      </c>
      <c r="G30" s="157">
        <f t="shared" si="1"/>
        <v>71.68398178365477</v>
      </c>
      <c r="H30" s="159"/>
      <c r="I30" s="155"/>
      <c r="J30" s="156">
        <v>5.915</v>
      </c>
      <c r="K30" s="157">
        <f t="shared" si="2"/>
        <v>71.3934204270273</v>
      </c>
      <c r="L30" s="155"/>
      <c r="M30" s="156">
        <v>5.892</v>
      </c>
      <c r="N30" s="157">
        <f t="shared" si="3"/>
        <v>71.95189076608183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5.905</v>
      </c>
      <c r="D31" s="157">
        <f t="shared" si="0"/>
        <v>71.63543184818043</v>
      </c>
      <c r="E31" s="158"/>
      <c r="F31" s="156">
        <v>5.931</v>
      </c>
      <c r="G31" s="157">
        <f t="shared" si="1"/>
        <v>71.00874534753213</v>
      </c>
      <c r="H31" s="159"/>
      <c r="I31" s="155"/>
      <c r="J31" s="156">
        <v>5.904</v>
      </c>
      <c r="K31" s="157">
        <f t="shared" si="2"/>
        <v>71.659700648497</v>
      </c>
      <c r="L31" s="155"/>
      <c r="M31" s="156">
        <v>5.92</v>
      </c>
      <c r="N31" s="157">
        <f t="shared" si="3"/>
        <v>71.27287436084734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5.888</v>
      </c>
      <c r="D32" s="157">
        <f t="shared" si="0"/>
        <v>72.0496846939981</v>
      </c>
      <c r="E32" s="158"/>
      <c r="F32" s="156">
        <v>5.915</v>
      </c>
      <c r="G32" s="157">
        <f t="shared" si="1"/>
        <v>71.3934204270273</v>
      </c>
      <c r="H32" s="159"/>
      <c r="I32" s="155"/>
      <c r="J32" s="156">
        <v>5.886</v>
      </c>
      <c r="K32" s="157">
        <f t="shared" si="2"/>
        <v>72.09865644088974</v>
      </c>
      <c r="L32" s="155"/>
      <c r="M32" s="156">
        <v>5.869</v>
      </c>
      <c r="N32" s="157">
        <f t="shared" si="3"/>
        <v>72.51693972340557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5.895</v>
      </c>
      <c r="D33" s="157">
        <f t="shared" si="0"/>
        <v>71.87867592394757</v>
      </c>
      <c r="E33" s="158"/>
      <c r="F33" s="156">
        <v>5.905</v>
      </c>
      <c r="G33" s="157">
        <f t="shared" si="1"/>
        <v>71.63543184818043</v>
      </c>
      <c r="H33" s="159"/>
      <c r="I33" s="155"/>
      <c r="J33" s="156">
        <v>5.932</v>
      </c>
      <c r="K33" s="157">
        <f t="shared" si="2"/>
        <v>70.98480645335833</v>
      </c>
      <c r="L33" s="155"/>
      <c r="M33" s="156">
        <v>5.834</v>
      </c>
      <c r="N33" s="157">
        <f t="shared" si="3"/>
        <v>73.38965357286952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5.884</v>
      </c>
      <c r="D34" s="157">
        <f t="shared" si="0"/>
        <v>72.14767813346728</v>
      </c>
      <c r="E34" s="158"/>
      <c r="F34" s="156">
        <v>5.915</v>
      </c>
      <c r="G34" s="157">
        <f t="shared" si="1"/>
        <v>71.3934204270273</v>
      </c>
      <c r="H34" s="159"/>
      <c r="I34" s="155"/>
      <c r="J34" s="156">
        <v>5.912</v>
      </c>
      <c r="K34" s="157">
        <f t="shared" si="2"/>
        <v>71.46589492072269</v>
      </c>
      <c r="L34" s="155"/>
      <c r="M34" s="156">
        <v>5.904</v>
      </c>
      <c r="N34" s="157">
        <f t="shared" si="3"/>
        <v>71.659700648497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5.857</v>
      </c>
      <c r="D35" s="157">
        <f t="shared" si="0"/>
        <v>72.81439395805481</v>
      </c>
      <c r="E35" s="158"/>
      <c r="F35" s="156">
        <v>5.847</v>
      </c>
      <c r="G35" s="157">
        <f t="shared" si="1"/>
        <v>73.063672769118</v>
      </c>
      <c r="H35" s="159"/>
      <c r="I35" s="155"/>
      <c r="J35" s="156">
        <v>5.871</v>
      </c>
      <c r="K35" s="157">
        <f t="shared" si="2"/>
        <v>72.46754126453664</v>
      </c>
      <c r="L35" s="155"/>
      <c r="M35" s="156">
        <v>5.85</v>
      </c>
      <c r="N35" s="157">
        <f t="shared" si="3"/>
        <v>72.9887548834831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5.895</v>
      </c>
      <c r="D36" s="157">
        <f t="shared" si="0"/>
        <v>71.87867592394757</v>
      </c>
      <c r="E36" s="158"/>
      <c r="F36" s="156">
        <v>5.907</v>
      </c>
      <c r="G36" s="157">
        <f t="shared" si="1"/>
        <v>71.58693121866442</v>
      </c>
      <c r="H36" s="159"/>
      <c r="I36" s="155"/>
      <c r="J36" s="156">
        <v>5.911</v>
      </c>
      <c r="K36" s="157">
        <f t="shared" si="2"/>
        <v>71.49007761065057</v>
      </c>
      <c r="L36" s="155"/>
      <c r="M36" s="156">
        <v>5.851</v>
      </c>
      <c r="N36" s="157">
        <f t="shared" si="3"/>
        <v>72.96380785986504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5.853</v>
      </c>
      <c r="D37" s="157">
        <f t="shared" si="0"/>
        <v>72.9139521675316</v>
      </c>
      <c r="E37" s="158"/>
      <c r="F37" s="156">
        <v>5.891</v>
      </c>
      <c r="G37" s="157">
        <f t="shared" si="1"/>
        <v>71.97632057348282</v>
      </c>
      <c r="H37" s="159"/>
      <c r="I37" s="155"/>
      <c r="J37" s="156">
        <v>5.921</v>
      </c>
      <c r="K37" s="157">
        <f t="shared" si="2"/>
        <v>71.24880178671826</v>
      </c>
      <c r="L37" s="155"/>
      <c r="M37" s="156">
        <v>5.914</v>
      </c>
      <c r="N37" s="157">
        <f t="shared" si="3"/>
        <v>71.41756633720459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5.917</v>
      </c>
      <c r="D38" s="157">
        <f t="shared" si="0"/>
        <v>71.3451653284211</v>
      </c>
      <c r="E38" s="158"/>
      <c r="F38" s="156">
        <v>5.908</v>
      </c>
      <c r="G38" s="157">
        <f t="shared" si="1"/>
        <v>71.56269937277935</v>
      </c>
      <c r="H38" s="159"/>
      <c r="I38" s="155"/>
      <c r="J38" s="156">
        <v>5.878</v>
      </c>
      <c r="K38" s="157">
        <f t="shared" si="2"/>
        <v>72.2950435653108</v>
      </c>
      <c r="L38" s="155"/>
      <c r="M38" s="156">
        <v>5.93</v>
      </c>
      <c r="N38" s="157">
        <f t="shared" si="3"/>
        <v>71.03269635346611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5.857</v>
      </c>
      <c r="D39" s="157">
        <f t="shared" si="0"/>
        <v>72.81439395805481</v>
      </c>
      <c r="E39" s="158"/>
      <c r="F39" s="156">
        <v>5.867</v>
      </c>
      <c r="G39" s="157">
        <f t="shared" si="1"/>
        <v>72.56638870916531</v>
      </c>
      <c r="H39" s="159"/>
      <c r="J39" s="156">
        <v>5.925</v>
      </c>
      <c r="K39" s="157">
        <f t="shared" si="2"/>
        <v>71.15263334579572</v>
      </c>
      <c r="L39" s="155"/>
      <c r="M39" s="156">
        <v>5.872</v>
      </c>
      <c r="N39" s="157">
        <f t="shared" si="3"/>
        <v>72.44286096117722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5.892</v>
      </c>
      <c r="D40" s="157">
        <f t="shared" si="0"/>
        <v>71.95189076608183</v>
      </c>
      <c r="E40" s="158"/>
      <c r="F40" s="156">
        <v>5.969</v>
      </c>
      <c r="G40" s="157">
        <f t="shared" si="1"/>
        <v>70.10750787821175</v>
      </c>
      <c r="H40" s="159"/>
      <c r="I40" s="155"/>
      <c r="J40" s="156">
        <v>5.92</v>
      </c>
      <c r="K40" s="157">
        <f t="shared" si="2"/>
        <v>71.27287436084734</v>
      </c>
      <c r="L40" s="155"/>
      <c r="M40" s="156">
        <v>5.861</v>
      </c>
      <c r="N40" s="157">
        <f t="shared" si="3"/>
        <v>72.71503951769424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5.89</v>
      </c>
      <c r="D41" s="157">
        <f t="shared" si="0"/>
        <v>72.00076282496592</v>
      </c>
      <c r="E41" s="158"/>
      <c r="F41" s="156">
        <v>5.953</v>
      </c>
      <c r="G41" s="157">
        <f t="shared" si="1"/>
        <v>70.4848730927683</v>
      </c>
      <c r="H41" s="159"/>
      <c r="I41" s="155"/>
      <c r="J41" s="156">
        <v>5.93</v>
      </c>
      <c r="K41" s="157">
        <f t="shared" si="2"/>
        <v>71.03269635346611</v>
      </c>
      <c r="L41" s="155"/>
      <c r="M41" s="156">
        <v>5.894</v>
      </c>
      <c r="N41" s="157">
        <f t="shared" si="3"/>
        <v>71.90306844974943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5.902</v>
      </c>
      <c r="D42" s="157">
        <f t="shared" si="0"/>
        <v>71.70827526201423</v>
      </c>
      <c r="E42" s="158"/>
      <c r="F42" s="156">
        <v>5.843</v>
      </c>
      <c r="G42" s="157">
        <f t="shared" si="1"/>
        <v>73.16374284507596</v>
      </c>
      <c r="H42" s="159"/>
      <c r="I42" s="155"/>
      <c r="J42" s="156">
        <v>5.926</v>
      </c>
      <c r="K42" s="157">
        <f t="shared" si="2"/>
        <v>71.1286216583447</v>
      </c>
      <c r="L42" s="155"/>
      <c r="M42" s="156">
        <v>5.896</v>
      </c>
      <c r="N42" s="157">
        <f t="shared" si="3"/>
        <v>71.85429580848687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5.881</v>
      </c>
      <c r="D43" s="157">
        <f t="shared" si="0"/>
        <v>72.2213044691488</v>
      </c>
      <c r="E43" s="158"/>
      <c r="F43" s="156">
        <v>5.872</v>
      </c>
      <c r="G43" s="157">
        <f t="shared" si="1"/>
        <v>72.44286096117722</v>
      </c>
      <c r="H43" s="159"/>
      <c r="I43" s="155"/>
      <c r="J43" s="156">
        <v>5.906</v>
      </c>
      <c r="K43" s="157">
        <f t="shared" si="2"/>
        <v>71.61117537435169</v>
      </c>
      <c r="L43" s="155"/>
      <c r="M43" s="156">
        <v>5.948</v>
      </c>
      <c r="N43" s="157">
        <f t="shared" si="3"/>
        <v>70.60342470430797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5.875</v>
      </c>
      <c r="D44" s="157">
        <f t="shared" si="0"/>
        <v>72.36889565233137</v>
      </c>
      <c r="E44" s="158"/>
      <c r="F44" s="156">
        <v>5.936</v>
      </c>
      <c r="G44" s="157">
        <f t="shared" si="1"/>
        <v>70.88917183106778</v>
      </c>
      <c r="H44" s="159"/>
      <c r="I44" s="155"/>
      <c r="J44" s="156">
        <v>5.88</v>
      </c>
      <c r="K44" s="157">
        <f t="shared" si="2"/>
        <v>72.2458716275626</v>
      </c>
      <c r="L44" s="155"/>
      <c r="M44" s="156">
        <v>5.964</v>
      </c>
      <c r="N44" s="157">
        <f t="shared" si="3"/>
        <v>70.22510830689478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5.85</v>
      </c>
      <c r="D45" s="157">
        <f t="shared" si="0"/>
        <v>72.9887548834831</v>
      </c>
      <c r="E45" s="158"/>
      <c r="F45" s="156">
        <v>5.96</v>
      </c>
      <c r="G45" s="157">
        <f t="shared" si="1"/>
        <v>70.31940182874645</v>
      </c>
      <c r="H45" s="159"/>
      <c r="I45" s="155"/>
      <c r="J45" s="156">
        <v>5.915</v>
      </c>
      <c r="K45" s="157">
        <f t="shared" si="2"/>
        <v>71.3934204270273</v>
      </c>
      <c r="L45" s="155"/>
      <c r="M45" s="156">
        <v>5.921</v>
      </c>
      <c r="N45" s="157">
        <f t="shared" si="3"/>
        <v>71.24880178671826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5.849</v>
      </c>
      <c r="D46" s="157">
        <f t="shared" si="0"/>
        <v>73.01371470372763</v>
      </c>
      <c r="E46" s="158"/>
      <c r="F46" s="156">
        <v>5.864</v>
      </c>
      <c r="G46" s="157">
        <f t="shared" si="1"/>
        <v>72.6406570765454</v>
      </c>
      <c r="H46" s="159"/>
      <c r="I46" s="155"/>
      <c r="J46" s="156">
        <v>5.954</v>
      </c>
      <c r="K46" s="157">
        <f t="shared" si="2"/>
        <v>70.46119860369427</v>
      </c>
      <c r="L46" s="155"/>
      <c r="M46" s="156">
        <v>5.949</v>
      </c>
      <c r="N46" s="157">
        <f t="shared" si="3"/>
        <v>70.57969046640378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5.885</v>
      </c>
      <c r="D47" s="157">
        <f t="shared" si="0"/>
        <v>72.12316103972414</v>
      </c>
      <c r="E47" s="158"/>
      <c r="F47" s="156">
        <v>5.882</v>
      </c>
      <c r="G47" s="157">
        <f t="shared" si="1"/>
        <v>72.19674983967246</v>
      </c>
      <c r="H47" s="159"/>
      <c r="I47" s="155"/>
      <c r="J47" s="156">
        <v>5.902</v>
      </c>
      <c r="K47" s="157">
        <f t="shared" si="2"/>
        <v>71.70827526201423</v>
      </c>
      <c r="L47" s="155"/>
      <c r="M47" s="156">
        <v>5.936</v>
      </c>
      <c r="N47" s="157">
        <f t="shared" si="3"/>
        <v>70.88917183106778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5.859</v>
      </c>
      <c r="D48" s="157">
        <f t="shared" si="0"/>
        <v>72.76469130151085</v>
      </c>
      <c r="E48" s="158"/>
      <c r="F48" s="156">
        <v>5.892</v>
      </c>
      <c r="G48" s="157">
        <f t="shared" si="1"/>
        <v>71.95189076608183</v>
      </c>
      <c r="H48" s="159"/>
      <c r="I48" s="155"/>
      <c r="J48" s="156">
        <v>5.881</v>
      </c>
      <c r="K48" s="157">
        <f t="shared" si="2"/>
        <v>72.2213044691488</v>
      </c>
      <c r="L48" s="155"/>
      <c r="M48" s="156">
        <v>5.831</v>
      </c>
      <c r="N48" s="157">
        <f t="shared" si="3"/>
        <v>73.46518970672275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5.883</v>
      </c>
      <c r="D49" s="157">
        <f t="shared" si="0"/>
        <v>72.17220773061555</v>
      </c>
      <c r="E49" s="158"/>
      <c r="F49" s="156">
        <v>5.934</v>
      </c>
      <c r="G49" s="157">
        <f t="shared" si="1"/>
        <v>70.93696496763806</v>
      </c>
      <c r="H49" s="159"/>
      <c r="I49" s="155"/>
      <c r="J49" s="156">
        <v>5.927</v>
      </c>
      <c r="K49" s="157">
        <f t="shared" si="2"/>
        <v>71.10462212358226</v>
      </c>
      <c r="L49" s="155"/>
      <c r="M49" s="156">
        <v>5.893</v>
      </c>
      <c r="N49" s="157">
        <f t="shared" si="3"/>
        <v>71.92747339431698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5.88</v>
      </c>
      <c r="D50" s="157">
        <f t="shared" si="0"/>
        <v>72.2458716275626</v>
      </c>
      <c r="E50" s="158"/>
      <c r="F50" s="156">
        <v>5.93</v>
      </c>
      <c r="G50" s="157">
        <f t="shared" si="1"/>
        <v>71.03269635346611</v>
      </c>
      <c r="H50" s="159"/>
      <c r="I50" s="155"/>
      <c r="J50" s="156">
        <v>5.912</v>
      </c>
      <c r="K50" s="157">
        <f t="shared" si="2"/>
        <v>71.46589492072269</v>
      </c>
      <c r="L50" s="155"/>
      <c r="M50" s="156">
        <v>5.866</v>
      </c>
      <c r="N50" s="157">
        <f t="shared" si="3"/>
        <v>72.59113217116581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5.865</v>
      </c>
      <c r="D51" s="157">
        <f t="shared" si="0"/>
        <v>72.61588829074755</v>
      </c>
      <c r="E51" s="158"/>
      <c r="F51" s="156">
        <v>5.887</v>
      </c>
      <c r="G51" s="157">
        <f t="shared" si="1"/>
        <v>72.07416432847506</v>
      </c>
      <c r="H51" s="159"/>
      <c r="I51" s="155"/>
      <c r="J51" s="156">
        <v>5.923</v>
      </c>
      <c r="K51" s="157">
        <f t="shared" si="2"/>
        <v>71.20069321159619</v>
      </c>
      <c r="L51" s="155"/>
      <c r="M51" s="156">
        <v>5.919</v>
      </c>
      <c r="N51" s="157">
        <f t="shared" si="3"/>
        <v>71.2969591370076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5.855</v>
      </c>
      <c r="D52" s="157">
        <f t="shared" si="0"/>
        <v>72.86414755684811</v>
      </c>
      <c r="E52" s="158"/>
      <c r="F52" s="156">
        <v>5.94</v>
      </c>
      <c r="G52" s="157">
        <f t="shared" si="1"/>
        <v>70.79373034497613</v>
      </c>
      <c r="H52" s="159"/>
      <c r="I52" s="155"/>
      <c r="J52" s="156">
        <v>5.927</v>
      </c>
      <c r="K52" s="157">
        <f t="shared" si="2"/>
        <v>71.10462212358226</v>
      </c>
      <c r="L52" s="155"/>
      <c r="M52" s="156">
        <v>5.849</v>
      </c>
      <c r="N52" s="157">
        <f t="shared" si="3"/>
        <v>73.01371470372763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5.858</v>
      </c>
      <c r="D53" s="157">
        <f t="shared" si="0"/>
        <v>72.78953626634959</v>
      </c>
      <c r="E53" s="158"/>
      <c r="F53" s="156">
        <v>5.946</v>
      </c>
      <c r="G53" s="157">
        <f t="shared" si="1"/>
        <v>70.65092910983016</v>
      </c>
      <c r="H53" s="159"/>
      <c r="I53" s="155"/>
      <c r="J53" s="156">
        <v>5.9</v>
      </c>
      <c r="K53" s="157">
        <f t="shared" si="2"/>
        <v>71.75689928181556</v>
      </c>
      <c r="L53" s="155"/>
      <c r="M53" s="156">
        <v>5.9</v>
      </c>
      <c r="N53" s="157">
        <f t="shared" si="3"/>
        <v>71.75689928181556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5.833</v>
      </c>
      <c r="D54" s="157">
        <f t="shared" si="0"/>
        <v>73.41481933473271</v>
      </c>
      <c r="E54" s="158"/>
      <c r="F54" s="156">
        <v>5.896</v>
      </c>
      <c r="G54" s="157">
        <f t="shared" si="1"/>
        <v>71.85429580848687</v>
      </c>
      <c r="H54" s="159"/>
      <c r="I54" s="155"/>
      <c r="J54" s="156">
        <v>5.906</v>
      </c>
      <c r="K54" s="157">
        <f t="shared" si="2"/>
        <v>71.61117537435169</v>
      </c>
      <c r="L54" s="155"/>
      <c r="M54" s="156">
        <v>5.783</v>
      </c>
      <c r="N54" s="157">
        <f t="shared" si="3"/>
        <v>74.68980105276758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5.861</v>
      </c>
      <c r="D55" s="157">
        <f t="shared" si="0"/>
        <v>72.71503951769424</v>
      </c>
      <c r="E55" s="158"/>
      <c r="F55" s="156">
        <v>5.864</v>
      </c>
      <c r="G55" s="157">
        <f t="shared" si="1"/>
        <v>72.6406570765454</v>
      </c>
      <c r="H55" s="159"/>
      <c r="I55" s="155"/>
      <c r="J55" s="156">
        <v>5.904</v>
      </c>
      <c r="K55" s="157">
        <f t="shared" si="2"/>
        <v>71.659700648497</v>
      </c>
      <c r="L55" s="155"/>
      <c r="M55" s="156">
        <v>5.832</v>
      </c>
      <c r="N55" s="157">
        <f t="shared" si="3"/>
        <v>73.43999804305652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5.883</v>
      </c>
      <c r="D56" s="157">
        <f t="shared" si="0"/>
        <v>72.17220773061555</v>
      </c>
      <c r="E56" s="158"/>
      <c r="F56" s="156">
        <v>5.865</v>
      </c>
      <c r="G56" s="157">
        <f t="shared" si="1"/>
        <v>72.61588829074755</v>
      </c>
      <c r="H56" s="159"/>
      <c r="I56" s="155"/>
      <c r="J56" s="156">
        <v>5.881</v>
      </c>
      <c r="K56" s="157">
        <f t="shared" si="2"/>
        <v>72.2213044691488</v>
      </c>
      <c r="L56" s="155"/>
      <c r="M56" s="156">
        <v>5.831</v>
      </c>
      <c r="N56" s="157">
        <f t="shared" si="3"/>
        <v>73.46518970672275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5.891</v>
      </c>
      <c r="D57" s="157">
        <f t="shared" si="0"/>
        <v>71.97632057348282</v>
      </c>
      <c r="E57" s="158"/>
      <c r="F57" s="156">
        <v>5.88</v>
      </c>
      <c r="G57" s="157">
        <f t="shared" si="1"/>
        <v>72.2458716275626</v>
      </c>
      <c r="H57" s="159"/>
      <c r="I57" s="155"/>
      <c r="J57" s="156">
        <v>5.897</v>
      </c>
      <c r="K57" s="157">
        <f t="shared" si="2"/>
        <v>71.82992809494995</v>
      </c>
      <c r="L57" s="155"/>
      <c r="M57" s="156">
        <v>5.79</v>
      </c>
      <c r="N57" s="157">
        <f t="shared" si="3"/>
        <v>74.50931312100846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5.871</v>
      </c>
      <c r="D58" s="157">
        <f t="shared" si="0"/>
        <v>72.46754126453664</v>
      </c>
      <c r="E58" s="158"/>
      <c r="F58" s="156">
        <v>5.826</v>
      </c>
      <c r="G58" s="157">
        <f t="shared" si="1"/>
        <v>73.59134266659079</v>
      </c>
      <c r="H58" s="159"/>
      <c r="I58" s="155"/>
      <c r="J58" s="156">
        <v>5.898</v>
      </c>
      <c r="K58" s="157">
        <f t="shared" si="2"/>
        <v>71.80557277492667</v>
      </c>
      <c r="L58" s="155"/>
      <c r="M58" s="156">
        <v>5.775</v>
      </c>
      <c r="N58" s="157">
        <f t="shared" si="3"/>
        <v>74.89687716497065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5.913</v>
      </c>
      <c r="D59" s="157">
        <f t="shared" si="0"/>
        <v>71.44172449900637</v>
      </c>
      <c r="E59" s="158"/>
      <c r="F59" s="156">
        <v>5.885</v>
      </c>
      <c r="G59" s="157">
        <f t="shared" si="1"/>
        <v>72.12316103972414</v>
      </c>
      <c r="H59" s="159"/>
      <c r="I59" s="155"/>
      <c r="J59" s="156">
        <v>5.878</v>
      </c>
      <c r="K59" s="157">
        <f t="shared" si="2"/>
        <v>72.2950435653108</v>
      </c>
      <c r="L59" s="155"/>
      <c r="M59" s="156">
        <v>5.802</v>
      </c>
      <c r="N59" s="157">
        <f t="shared" si="3"/>
        <v>74.20142372663041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5.902</v>
      </c>
      <c r="D60" s="157">
        <f t="shared" si="0"/>
        <v>71.70827526201423</v>
      </c>
      <c r="E60" s="158"/>
      <c r="F60" s="156">
        <v>5.863</v>
      </c>
      <c r="G60" s="157">
        <f t="shared" si="1"/>
        <v>72.6654385372015</v>
      </c>
      <c r="H60" s="159"/>
      <c r="I60" s="155"/>
      <c r="J60" s="156">
        <v>6.033</v>
      </c>
      <c r="K60" s="157">
        <f t="shared" si="2"/>
        <v>68.6279516474518</v>
      </c>
      <c r="L60" s="155"/>
      <c r="M60" s="156">
        <v>5.807</v>
      </c>
      <c r="N60" s="157">
        <f t="shared" si="3"/>
        <v>74.07369946469063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5.897</v>
      </c>
      <c r="D61" s="157">
        <f t="shared" si="0"/>
        <v>71.82992809494995</v>
      </c>
      <c r="E61" s="158"/>
      <c r="F61" s="156">
        <v>5.846</v>
      </c>
      <c r="G61" s="157">
        <f t="shared" si="1"/>
        <v>73.08867103179344</v>
      </c>
      <c r="H61" s="159"/>
      <c r="I61" s="155"/>
      <c r="J61" s="156">
        <v>5.846</v>
      </c>
      <c r="K61" s="157">
        <f t="shared" si="2"/>
        <v>73.08867103179344</v>
      </c>
      <c r="L61" s="155"/>
      <c r="M61" s="156">
        <v>5.805</v>
      </c>
      <c r="N61" s="157">
        <f t="shared" si="3"/>
        <v>74.12474956618378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5.901</v>
      </c>
      <c r="D62" s="157">
        <f t="shared" si="0"/>
        <v>71.73258109194295</v>
      </c>
      <c r="E62" s="158"/>
      <c r="F62" s="156">
        <v>5.851</v>
      </c>
      <c r="G62" s="157">
        <f t="shared" si="1"/>
        <v>72.96380785986504</v>
      </c>
      <c r="H62" s="159"/>
      <c r="I62" s="155"/>
      <c r="J62" s="156">
        <v>5.9</v>
      </c>
      <c r="K62" s="157">
        <f t="shared" si="2"/>
        <v>71.75689928181556</v>
      </c>
      <c r="L62" s="155"/>
      <c r="M62" s="156">
        <v>5.791</v>
      </c>
      <c r="N62" s="157">
        <f t="shared" si="3"/>
        <v>74.48358254600524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5.886</v>
      </c>
      <c r="D63" s="157">
        <f t="shared" si="0"/>
        <v>72.09865644088974</v>
      </c>
      <c r="E63" s="158"/>
      <c r="F63" s="156">
        <v>5.896</v>
      </c>
      <c r="G63" s="157">
        <f t="shared" si="1"/>
        <v>71.85429580848687</v>
      </c>
      <c r="H63" s="159"/>
      <c r="I63" s="155"/>
      <c r="J63" s="156">
        <v>5.892</v>
      </c>
      <c r="K63" s="157">
        <f t="shared" si="2"/>
        <v>71.95189076608183</v>
      </c>
      <c r="L63" s="155"/>
      <c r="M63" s="156">
        <v>5.824</v>
      </c>
      <c r="N63" s="157">
        <f t="shared" si="3"/>
        <v>73.64189484965584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5.875</v>
      </c>
      <c r="D64" s="157">
        <f t="shared" si="0"/>
        <v>72.36889565233137</v>
      </c>
      <c r="E64" s="158"/>
      <c r="F64" s="156">
        <v>5.861</v>
      </c>
      <c r="G64" s="157">
        <f t="shared" si="1"/>
        <v>72.71503951769424</v>
      </c>
      <c r="H64" s="159"/>
      <c r="I64" s="155"/>
      <c r="J64" s="156">
        <v>5.92</v>
      </c>
      <c r="K64" s="157">
        <f t="shared" si="2"/>
        <v>71.27287436084734</v>
      </c>
      <c r="L64" s="155"/>
      <c r="M64" s="156">
        <v>5.764</v>
      </c>
      <c r="N64" s="157">
        <f t="shared" si="3"/>
        <v>75.18301588119513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5.899</v>
      </c>
      <c r="D65" s="157">
        <f t="shared" si="0"/>
        <v>71.78122984001384</v>
      </c>
      <c r="E65" s="158"/>
      <c r="F65" s="156">
        <v>5.891</v>
      </c>
      <c r="G65" s="157">
        <f t="shared" si="1"/>
        <v>71.97632057348282</v>
      </c>
      <c r="H65" s="159"/>
      <c r="I65" s="155"/>
      <c r="J65" s="156">
        <v>5.917</v>
      </c>
      <c r="K65" s="157">
        <f t="shared" si="2"/>
        <v>71.3451653284211</v>
      </c>
      <c r="L65" s="155"/>
      <c r="M65" s="156">
        <v>5.834</v>
      </c>
      <c r="N65" s="157">
        <f t="shared" si="3"/>
        <v>73.38965357286952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5.878</v>
      </c>
      <c r="D66" s="157">
        <f t="shared" si="0"/>
        <v>72.2950435653108</v>
      </c>
      <c r="E66" s="158"/>
      <c r="F66" s="156">
        <v>5.818</v>
      </c>
      <c r="G66" s="157">
        <f t="shared" si="1"/>
        <v>73.79386432570604</v>
      </c>
      <c r="H66" s="159"/>
      <c r="I66" s="155"/>
      <c r="J66" s="156">
        <v>5.894</v>
      </c>
      <c r="K66" s="157">
        <f t="shared" si="2"/>
        <v>71.90306844974943</v>
      </c>
      <c r="L66" s="155"/>
      <c r="M66" s="156">
        <v>5.801</v>
      </c>
      <c r="N66" s="157">
        <f t="shared" si="3"/>
        <v>74.22700821871743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>
        <v>5.887</v>
      </c>
      <c r="D67" s="157">
        <f t="shared" si="0"/>
        <v>72.07416432847506</v>
      </c>
      <c r="E67" s="158"/>
      <c r="F67" s="156">
        <v>5.864</v>
      </c>
      <c r="G67" s="157">
        <f t="shared" si="1"/>
        <v>72.6406570765454</v>
      </c>
      <c r="H67" s="159"/>
      <c r="I67" s="155"/>
      <c r="J67" s="156">
        <v>5.953</v>
      </c>
      <c r="K67" s="157">
        <f t="shared" si="2"/>
        <v>70.4848730927683</v>
      </c>
      <c r="L67" s="155"/>
      <c r="M67" s="156">
        <v>5.848</v>
      </c>
      <c r="N67" s="157">
        <f t="shared" si="3"/>
        <v>73.03868732935226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5.892</v>
      </c>
      <c r="D68" s="157">
        <f t="shared" si="0"/>
        <v>71.95189076608183</v>
      </c>
      <c r="E68" s="158"/>
      <c r="F68" s="156">
        <v>5.841</v>
      </c>
      <c r="G68" s="157">
        <f t="shared" si="1"/>
        <v>73.21385499624074</v>
      </c>
      <c r="H68" s="159"/>
      <c r="I68" s="155"/>
      <c r="J68" s="156">
        <v>5.913</v>
      </c>
      <c r="K68" s="157">
        <f t="shared" si="2"/>
        <v>71.44172449900637</v>
      </c>
      <c r="L68" s="155"/>
      <c r="M68" s="156">
        <v>5.758</v>
      </c>
      <c r="N68" s="157">
        <f t="shared" si="3"/>
        <v>75.33978320450842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5.674</v>
      </c>
      <c r="D69" s="157">
        <f t="shared" si="0"/>
        <v>77.58701155447632</v>
      </c>
      <c r="E69" s="158"/>
      <c r="F69" s="156">
        <v>5.848</v>
      </c>
      <c r="G69" s="157">
        <f t="shared" si="1"/>
        <v>73.03868732935226</v>
      </c>
      <c r="H69" s="159"/>
      <c r="I69" s="155"/>
      <c r="J69" s="156">
        <v>5.901</v>
      </c>
      <c r="K69" s="157">
        <f t="shared" si="2"/>
        <v>71.73258109194295</v>
      </c>
      <c r="L69" s="155"/>
      <c r="M69" s="156">
        <v>5.778</v>
      </c>
      <c r="N69" s="157">
        <f t="shared" si="3"/>
        <v>74.8191228207015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5.958</v>
      </c>
      <c r="D70" s="157">
        <f t="shared" si="0"/>
        <v>70.36661982427964</v>
      </c>
      <c r="E70" s="158"/>
      <c r="F70" s="156">
        <v>5.827</v>
      </c>
      <c r="G70" s="157">
        <f t="shared" si="1"/>
        <v>73.56608609271699</v>
      </c>
      <c r="H70" s="159"/>
      <c r="I70" s="155"/>
      <c r="J70" s="156">
        <v>5.864</v>
      </c>
      <c r="K70" s="157">
        <f t="shared" si="2"/>
        <v>72.6406570765454</v>
      </c>
      <c r="L70" s="155"/>
      <c r="M70" s="156">
        <v>5.775</v>
      </c>
      <c r="N70" s="157">
        <f t="shared" si="3"/>
        <v>74.89687716497065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5.854</v>
      </c>
      <c r="D71" s="157">
        <f t="shared" si="0"/>
        <v>72.88904348134639</v>
      </c>
      <c r="E71" s="158"/>
      <c r="F71" s="156">
        <v>5.884</v>
      </c>
      <c r="G71" s="157">
        <f t="shared" si="1"/>
        <v>72.14767813346728</v>
      </c>
      <c r="H71" s="159"/>
      <c r="I71" s="155"/>
      <c r="J71" s="156">
        <v>5.858</v>
      </c>
      <c r="K71" s="157">
        <f t="shared" si="2"/>
        <v>72.78953626634959</v>
      </c>
      <c r="L71" s="155"/>
      <c r="M71" s="156">
        <v>5.688</v>
      </c>
      <c r="N71" s="157">
        <f t="shared" si="3"/>
        <v>77.20554833528182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5.703</v>
      </c>
      <c r="D72" s="157">
        <f t="shared" si="0"/>
        <v>76.7999511994281</v>
      </c>
      <c r="E72" s="158"/>
      <c r="F72" s="156">
        <v>5.819</v>
      </c>
      <c r="G72" s="157">
        <f t="shared" si="1"/>
        <v>73.7685034308591</v>
      </c>
      <c r="H72" s="159"/>
      <c r="I72" s="155"/>
      <c r="J72" s="156">
        <v>5.836</v>
      </c>
      <c r="K72" s="157">
        <f t="shared" si="2"/>
        <v>73.33936085303527</v>
      </c>
      <c r="L72" s="155"/>
      <c r="M72" s="156">
        <v>5.817</v>
      </c>
      <c r="N72" s="157">
        <f t="shared" si="3"/>
        <v>73.81923830104532</v>
      </c>
      <c r="O72" s="160"/>
      <c r="P72" s="123">
        <v>62</v>
      </c>
    </row>
    <row r="73" spans="1:16" s="122" customFormat="1" ht="10.5" customHeight="1" thickBot="1">
      <c r="A73" s="124">
        <v>63</v>
      </c>
      <c r="B73" s="203"/>
      <c r="C73" s="162">
        <v>5.845</v>
      </c>
      <c r="D73" s="157">
        <f t="shared" si="0"/>
        <v>73.11368212615463</v>
      </c>
      <c r="E73" s="163"/>
      <c r="F73" s="162">
        <v>5.844</v>
      </c>
      <c r="G73" s="157">
        <f t="shared" si="1"/>
        <v>73.1387060609851</v>
      </c>
      <c r="H73" s="164" t="s">
        <v>56</v>
      </c>
      <c r="I73" s="161"/>
      <c r="J73" s="162">
        <v>5.87</v>
      </c>
      <c r="K73" s="157">
        <f t="shared" si="2"/>
        <v>72.49223418241338</v>
      </c>
      <c r="L73" s="161"/>
      <c r="M73" s="162">
        <v>5.79</v>
      </c>
      <c r="N73" s="165">
        <f t="shared" si="3"/>
        <v>74.50931312100846</v>
      </c>
      <c r="O73" s="166"/>
      <c r="P73" s="47">
        <v>63</v>
      </c>
    </row>
    <row r="74" spans="1:17" ht="26.25" thickBot="1">
      <c r="A74" s="177" t="s">
        <v>0</v>
      </c>
      <c r="B74" s="178" t="s">
        <v>3</v>
      </c>
      <c r="C74" s="179" t="s">
        <v>5</v>
      </c>
      <c r="D74" s="179" t="s">
        <v>7</v>
      </c>
      <c r="E74" s="179" t="s">
        <v>4</v>
      </c>
      <c r="F74" s="179" t="s">
        <v>6</v>
      </c>
      <c r="G74" s="179" t="s">
        <v>8</v>
      </c>
      <c r="H74" s="180" t="s">
        <v>30</v>
      </c>
      <c r="I74" s="178" t="s">
        <v>3</v>
      </c>
      <c r="J74" s="179" t="s">
        <v>5</v>
      </c>
      <c r="K74" s="179" t="s">
        <v>7</v>
      </c>
      <c r="L74" s="179" t="s">
        <v>4</v>
      </c>
      <c r="M74" s="179" t="s">
        <v>6</v>
      </c>
      <c r="N74" s="179" t="s">
        <v>8</v>
      </c>
      <c r="O74" s="181" t="s">
        <v>30</v>
      </c>
      <c r="P74" s="182" t="s">
        <v>0</v>
      </c>
      <c r="Q74" s="176" t="s">
        <v>45</v>
      </c>
    </row>
    <row r="75" spans="1:17" ht="12.75">
      <c r="A75" s="75" t="s">
        <v>14</v>
      </c>
      <c r="B75" s="14"/>
      <c r="C75" s="15">
        <f>AVERAGE(C10:C73)</f>
        <v>5.85915625</v>
      </c>
      <c r="D75" s="15">
        <f>AVERAGE(D10:D73)</f>
        <v>72.77486664034399</v>
      </c>
      <c r="E75" s="14"/>
      <c r="F75" s="26">
        <f>AVERAGE(F10:F73)</f>
        <v>5.894734375000001</v>
      </c>
      <c r="G75" s="14">
        <f>AVERAGE(G10:G73)</f>
        <v>71.89665496087214</v>
      </c>
      <c r="H75" s="66"/>
      <c r="I75" s="14"/>
      <c r="J75" s="15">
        <f>AVERAGE(J10:J73)</f>
        <v>5.871796874999999</v>
      </c>
      <c r="K75" s="15">
        <f>AVERAGE(K10:K73)</f>
        <v>72.46913958829782</v>
      </c>
      <c r="L75" s="14"/>
      <c r="M75" s="14">
        <f>AVERAGE(M10:M73)</f>
        <v>5.845109375000001</v>
      </c>
      <c r="N75" s="14">
        <f>AVERAGE(N10:N73)</f>
        <v>73.15806119528158</v>
      </c>
      <c r="O75" s="126"/>
      <c r="P75" s="132" t="s">
        <v>14</v>
      </c>
      <c r="Q75" s="256">
        <f>Modul!$W$4</f>
        <v>0.2564705882352942</v>
      </c>
    </row>
    <row r="76" spans="1:16" ht="12.75">
      <c r="A76" s="76" t="s">
        <v>10</v>
      </c>
      <c r="B76" s="16"/>
      <c r="C76" s="17">
        <f>STDEV(C10:C73)</f>
        <v>0.046891370157493256</v>
      </c>
      <c r="D76" s="17">
        <f>STDEV(D10:D73)</f>
        <v>1.192982327520818</v>
      </c>
      <c r="E76" s="16"/>
      <c r="F76" s="27">
        <f>STDEV(F10:F73)</f>
        <v>0.04353223297173634</v>
      </c>
      <c r="G76" s="16">
        <f>STDEV(G10:G73)</f>
        <v>1.0540408582098568</v>
      </c>
      <c r="H76" s="67"/>
      <c r="I76" s="16"/>
      <c r="J76" s="17">
        <f>STDEV(J10:J73)</f>
        <v>0.05841808256893283</v>
      </c>
      <c r="K76" s="17">
        <f>STDEV(K10:K73)</f>
        <v>1.4487277426878507</v>
      </c>
      <c r="L76" s="16"/>
      <c r="M76" s="16">
        <f>STDEV(M10:M73)</f>
        <v>0.08535753324769851</v>
      </c>
      <c r="N76" s="16">
        <f>STDEV(N10:N73)</f>
        <v>2.193911675257218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5.958</v>
      </c>
      <c r="D77" s="19">
        <f t="shared" si="4"/>
        <v>77.58701155447632</v>
      </c>
      <c r="E77" s="18">
        <f t="shared" si="4"/>
        <v>0</v>
      </c>
      <c r="F77" s="28">
        <f t="shared" si="4"/>
        <v>6.054</v>
      </c>
      <c r="G77" s="18">
        <f t="shared" si="4"/>
        <v>73.79386432570604</v>
      </c>
      <c r="H77" s="68"/>
      <c r="I77" s="18"/>
      <c r="J77" s="19">
        <f>MAX(J10:J73)</f>
        <v>6.033</v>
      </c>
      <c r="K77" s="19">
        <f>MAX(K10:K73)</f>
        <v>75.89234764965961</v>
      </c>
      <c r="L77" s="18">
        <f>MAX(L10:L73)</f>
        <v>0</v>
      </c>
      <c r="M77" s="18">
        <f>MAX(M10:M73)</f>
        <v>6.071</v>
      </c>
      <c r="N77" s="18">
        <f>MAX(N10:N73)</f>
        <v>82.2743556180645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5.674</v>
      </c>
      <c r="D78" s="19">
        <f>MIN(D10:D73)</f>
        <v>70.36661982427964</v>
      </c>
      <c r="E78" s="18">
        <f>MIN(E10:E73)</f>
        <v>0</v>
      </c>
      <c r="F78" s="28">
        <f>MIN(F10:F73)</f>
        <v>5.818</v>
      </c>
      <c r="G78" s="18">
        <f>MIN(G10:G73)</f>
        <v>68.15266674371793</v>
      </c>
      <c r="H78" s="69"/>
      <c r="I78" s="20"/>
      <c r="J78" s="19">
        <f>MIN(J10:J73)</f>
        <v>5.737</v>
      </c>
      <c r="K78" s="19">
        <f>MIN(K10:K73)</f>
        <v>68.6279516474518</v>
      </c>
      <c r="L78" s="18">
        <f>MIN(L10:L73)</f>
        <v>0</v>
      </c>
      <c r="M78" s="18">
        <f>MIN(M10:M73)</f>
        <v>5.51</v>
      </c>
      <c r="N78" s="18">
        <f>MIN(N10:N73)</f>
        <v>67.77151926005128</v>
      </c>
      <c r="O78" s="129"/>
      <c r="P78" s="134" t="s">
        <v>16</v>
      </c>
    </row>
    <row r="79" spans="1:16" ht="12.75">
      <c r="A79" s="77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1</v>
      </c>
      <c r="H79" s="69"/>
      <c r="I79" s="20"/>
      <c r="J79" s="21"/>
      <c r="K79" s="22">
        <f>COUNTIF(K10:K73,"&lt;70")</f>
        <v>1</v>
      </c>
      <c r="L79" s="20"/>
      <c r="M79" s="20"/>
      <c r="N79" s="23">
        <f>COUNTIF(N10:N73,"&lt;70")</f>
        <v>1</v>
      </c>
      <c r="O79" s="129"/>
      <c r="P79" s="134" t="s">
        <v>31</v>
      </c>
    </row>
    <row r="80" spans="1:16" ht="12.75">
      <c r="A80" s="77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0</v>
      </c>
      <c r="H80" s="69"/>
      <c r="I80" s="20"/>
      <c r="J80" s="21"/>
      <c r="K80" s="22">
        <f>COUNTIF(K10:K73,"&gt;80")</f>
        <v>0</v>
      </c>
      <c r="L80" s="20"/>
      <c r="M80" s="20"/>
      <c r="N80" s="23">
        <f>COUNTIF(N10:N73,"&gt;80")</f>
        <v>1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1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219" t="s">
        <v>54</v>
      </c>
      <c r="C84" s="220"/>
      <c r="D84" s="220"/>
      <c r="E84" s="220"/>
      <c r="F84" s="220"/>
      <c r="G84" s="220"/>
      <c r="H84" s="221"/>
      <c r="I84" s="222" t="s">
        <v>55</v>
      </c>
      <c r="J84" s="220"/>
      <c r="K84" s="220"/>
      <c r="L84" s="220"/>
      <c r="M84" s="220"/>
      <c r="N84" s="220"/>
      <c r="O84" s="223"/>
      <c r="P84" s="136" t="s">
        <v>9</v>
      </c>
    </row>
    <row r="85" spans="1:16" ht="12.75">
      <c r="A85" s="79" t="s">
        <v>12</v>
      </c>
      <c r="B85" s="224" t="s">
        <v>51</v>
      </c>
      <c r="C85" s="225"/>
      <c r="N85" s="224" t="s">
        <v>51</v>
      </c>
      <c r="O85" s="225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2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workbookViewId="0" topLeftCell="A85">
      <selection activeCell="X3" sqref="X3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3" t="s">
        <v>43</v>
      </c>
      <c r="R2" s="173" t="s">
        <v>44</v>
      </c>
    </row>
    <row r="3" spans="17:23" ht="12.75">
      <c r="Q3" s="174">
        <v>0</v>
      </c>
      <c r="R3" s="174">
        <v>8</v>
      </c>
      <c r="T3" s="194">
        <f>(R3-R4)/(Q4-Q3)</f>
        <v>0.009999999999999964</v>
      </c>
      <c r="V3" s="194">
        <f>AVERAGE(T3:T45)</f>
        <v>0.005651162790697673</v>
      </c>
      <c r="W3" s="175">
        <f>V3*60</f>
        <v>0.33906976744186035</v>
      </c>
    </row>
    <row r="4" spans="17:23" ht="13.5" thickBot="1">
      <c r="Q4" s="174">
        <v>10</v>
      </c>
      <c r="R4" s="174">
        <v>7.9</v>
      </c>
      <c r="T4" s="194">
        <f aca="true" t="shared" si="0" ref="T4:T45">(R4-R5)/(Q5-Q4)</f>
        <v>0.008000000000000007</v>
      </c>
      <c r="V4" s="195">
        <f>AVERAGE(T29:T45)</f>
        <v>0.004274509803921569</v>
      </c>
      <c r="W4" s="196">
        <f>V4*60</f>
        <v>0.2564705882352942</v>
      </c>
    </row>
    <row r="5" spans="1:23" ht="14.25" thickBot="1" thickTop="1">
      <c r="A5" s="244" t="s">
        <v>52</v>
      </c>
      <c r="B5" s="245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244" t="s">
        <v>53</v>
      </c>
      <c r="J5" s="245"/>
      <c r="K5" s="193"/>
      <c r="L5" s="44" t="s">
        <v>20</v>
      </c>
      <c r="M5" s="144" t="s">
        <v>40</v>
      </c>
      <c r="N5" s="45" t="s">
        <v>21</v>
      </c>
      <c r="O5" s="41" t="s">
        <v>23</v>
      </c>
      <c r="Q5" s="174">
        <v>30</v>
      </c>
      <c r="R5" s="174">
        <v>7.74</v>
      </c>
      <c r="T5" s="194">
        <f t="shared" si="0"/>
        <v>-0.0006666666666666524</v>
      </c>
      <c r="V5" s="197"/>
      <c r="W5" s="198">
        <f>V5*60</f>
        <v>0</v>
      </c>
    </row>
    <row r="6" spans="1:20" ht="14.25" thickBot="1">
      <c r="A6" s="83" t="s">
        <v>9</v>
      </c>
      <c r="B6" s="254" t="s">
        <v>54</v>
      </c>
      <c r="C6" s="255"/>
      <c r="D6" s="254" t="s">
        <v>55</v>
      </c>
      <c r="E6" s="255"/>
      <c r="F6" s="81" t="s">
        <v>25</v>
      </c>
      <c r="G6" s="33" t="s">
        <v>26</v>
      </c>
      <c r="I6" s="84" t="s">
        <v>9</v>
      </c>
      <c r="J6" s="252" t="s">
        <v>54</v>
      </c>
      <c r="K6" s="253"/>
      <c r="L6" s="252" t="s">
        <v>55</v>
      </c>
      <c r="M6" s="253"/>
      <c r="N6" s="31" t="s">
        <v>25</v>
      </c>
      <c r="O6" s="49" t="s">
        <v>26</v>
      </c>
      <c r="Q6" s="174">
        <v>45</v>
      </c>
      <c r="R6" s="174">
        <v>7.75</v>
      </c>
      <c r="T6" s="194">
        <f t="shared" si="0"/>
        <v>0</v>
      </c>
    </row>
    <row r="7" spans="1:20" ht="15" thickBot="1">
      <c r="A7" s="50" t="s">
        <v>19</v>
      </c>
      <c r="B7" s="201"/>
      <c r="C7" s="201"/>
      <c r="D7" s="202"/>
      <c r="E7" s="85"/>
      <c r="F7" s="48"/>
      <c r="G7" s="33"/>
      <c r="I7" s="51"/>
      <c r="J7" s="250" t="s">
        <v>28</v>
      </c>
      <c r="K7" s="251"/>
      <c r="L7" s="250" t="s">
        <v>29</v>
      </c>
      <c r="M7" s="251"/>
      <c r="N7" s="183"/>
      <c r="O7" s="33"/>
      <c r="Q7" s="174">
        <v>60</v>
      </c>
      <c r="R7" s="174">
        <v>7.75</v>
      </c>
      <c r="T7" s="194">
        <f t="shared" si="0"/>
        <v>0.03200000000000003</v>
      </c>
    </row>
    <row r="8" spans="1:20" ht="14.25" thickBot="1">
      <c r="A8" s="50"/>
      <c r="B8" s="239" t="s">
        <v>17</v>
      </c>
      <c r="C8" s="240"/>
      <c r="D8" s="240"/>
      <c r="E8" s="241"/>
      <c r="F8" s="32"/>
      <c r="G8" s="33"/>
      <c r="I8" s="50"/>
      <c r="J8" s="248" t="s">
        <v>24</v>
      </c>
      <c r="K8" s="249"/>
      <c r="L8" s="248" t="s">
        <v>24</v>
      </c>
      <c r="M8" s="249"/>
      <c r="N8" s="183"/>
      <c r="O8" s="33"/>
      <c r="Q8" s="174">
        <v>70</v>
      </c>
      <c r="R8" s="174">
        <v>7.43</v>
      </c>
      <c r="T8" s="194">
        <f t="shared" si="0"/>
        <v>0.008999999999999985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248" t="s">
        <v>18</v>
      </c>
      <c r="G9" s="243"/>
      <c r="I9" s="46" t="s">
        <v>27</v>
      </c>
      <c r="J9" s="86" t="s">
        <v>50</v>
      </c>
      <c r="K9" s="87" t="s">
        <v>41</v>
      </c>
      <c r="L9" s="86" t="s">
        <v>65</v>
      </c>
      <c r="M9" s="88" t="s">
        <v>64</v>
      </c>
      <c r="N9" s="242" t="s">
        <v>18</v>
      </c>
      <c r="O9" s="243"/>
      <c r="Q9" s="174">
        <v>80</v>
      </c>
      <c r="R9" s="174">
        <v>7.34</v>
      </c>
      <c r="T9" s="194">
        <f t="shared" si="0"/>
        <v>0.005999999999999961</v>
      </c>
    </row>
    <row r="10" spans="1:20" ht="12.75">
      <c r="A10" s="34">
        <v>0</v>
      </c>
      <c r="B10" s="52"/>
      <c r="C10" s="53"/>
      <c r="D10" s="54">
        <v>202</v>
      </c>
      <c r="E10" s="53">
        <v>65</v>
      </c>
      <c r="F10" s="246"/>
      <c r="G10" s="247"/>
      <c r="I10" s="34">
        <v>5</v>
      </c>
      <c r="J10" s="52"/>
      <c r="K10" s="53"/>
      <c r="L10" s="54">
        <v>103</v>
      </c>
      <c r="M10" s="188">
        <v>116</v>
      </c>
      <c r="N10" s="35"/>
      <c r="O10" s="36"/>
      <c r="Q10" s="174">
        <v>90</v>
      </c>
      <c r="R10" s="174">
        <v>7.28</v>
      </c>
      <c r="T10" s="194">
        <f t="shared" si="0"/>
        <v>-0.02399999999999993</v>
      </c>
    </row>
    <row r="11" spans="1:20" ht="12.75">
      <c r="A11" s="37">
        <v>1</v>
      </c>
      <c r="B11" s="55"/>
      <c r="C11" s="56"/>
      <c r="D11" s="57">
        <v>202</v>
      </c>
      <c r="E11" s="56">
        <v>205</v>
      </c>
      <c r="F11" s="235"/>
      <c r="G11" s="236"/>
      <c r="I11" s="37">
        <v>6</v>
      </c>
      <c r="J11" s="55"/>
      <c r="K11" s="56"/>
      <c r="L11" s="57">
        <v>86</v>
      </c>
      <c r="M11" s="56">
        <v>184</v>
      </c>
      <c r="N11" s="184"/>
      <c r="O11" s="38"/>
      <c r="Q11" s="174">
        <v>100</v>
      </c>
      <c r="R11" s="174">
        <v>7.52</v>
      </c>
      <c r="T11" s="194">
        <f t="shared" si="0"/>
        <v>0.023</v>
      </c>
    </row>
    <row r="12" spans="1:20" ht="12.75">
      <c r="A12" s="37">
        <v>2</v>
      </c>
      <c r="B12" s="55"/>
      <c r="C12" s="56"/>
      <c r="D12" s="57">
        <v>201</v>
      </c>
      <c r="E12" s="56">
        <v>212</v>
      </c>
      <c r="F12" s="235"/>
      <c r="G12" s="236"/>
      <c r="I12" s="37">
        <v>10</v>
      </c>
      <c r="J12" s="55"/>
      <c r="K12" s="56"/>
      <c r="L12" s="57">
        <v>90</v>
      </c>
      <c r="M12" s="56">
        <v>192</v>
      </c>
      <c r="N12" s="184"/>
      <c r="O12" s="38"/>
      <c r="Q12" s="174">
        <v>120</v>
      </c>
      <c r="R12" s="174">
        <v>7.06</v>
      </c>
      <c r="T12" s="194">
        <f t="shared" si="0"/>
        <v>0.006999999999999939</v>
      </c>
    </row>
    <row r="13" spans="1:20" ht="12.75">
      <c r="A13" s="37">
        <v>3</v>
      </c>
      <c r="B13" s="55"/>
      <c r="C13" s="56"/>
      <c r="D13" s="57">
        <v>203</v>
      </c>
      <c r="E13" s="56">
        <v>202</v>
      </c>
      <c r="F13" s="235"/>
      <c r="G13" s="236"/>
      <c r="I13" s="37">
        <v>15</v>
      </c>
      <c r="J13" s="55"/>
      <c r="K13" s="56"/>
      <c r="L13" s="57">
        <v>87</v>
      </c>
      <c r="M13" s="56">
        <v>195</v>
      </c>
      <c r="N13" s="184"/>
      <c r="O13" s="38"/>
      <c r="Q13" s="174">
        <v>130</v>
      </c>
      <c r="R13" s="174">
        <v>6.99</v>
      </c>
      <c r="T13" s="194">
        <f t="shared" si="0"/>
        <v>0.007500000000000018</v>
      </c>
    </row>
    <row r="14" spans="1:20" ht="12.75">
      <c r="A14" s="37">
        <v>4</v>
      </c>
      <c r="B14" s="55"/>
      <c r="C14" s="56"/>
      <c r="D14" s="57">
        <v>201</v>
      </c>
      <c r="E14" s="56">
        <v>208</v>
      </c>
      <c r="F14" s="235"/>
      <c r="G14" s="236"/>
      <c r="I14" s="37">
        <v>20</v>
      </c>
      <c r="J14" s="55"/>
      <c r="K14" s="56"/>
      <c r="L14" s="57">
        <v>90</v>
      </c>
      <c r="M14" s="56">
        <v>193</v>
      </c>
      <c r="N14" s="184"/>
      <c r="O14" s="38"/>
      <c r="Q14" s="174">
        <v>150</v>
      </c>
      <c r="R14" s="174">
        <v>6.84</v>
      </c>
      <c r="T14" s="194">
        <f t="shared" si="0"/>
        <v>0.005999999999999961</v>
      </c>
    </row>
    <row r="15" spans="1:20" ht="12.75">
      <c r="A15" s="37">
        <v>5</v>
      </c>
      <c r="B15" s="55"/>
      <c r="C15" s="56"/>
      <c r="D15" s="57">
        <v>195</v>
      </c>
      <c r="E15" s="56">
        <v>202</v>
      </c>
      <c r="F15" s="235"/>
      <c r="G15" s="236"/>
      <c r="I15" s="37">
        <v>25</v>
      </c>
      <c r="J15" s="55"/>
      <c r="K15" s="56"/>
      <c r="L15" s="57">
        <v>99</v>
      </c>
      <c r="M15" s="56">
        <v>194</v>
      </c>
      <c r="N15" s="184"/>
      <c r="O15" s="38"/>
      <c r="Q15" s="174">
        <v>160</v>
      </c>
      <c r="R15" s="174">
        <v>6.78</v>
      </c>
      <c r="T15" s="194">
        <f t="shared" si="0"/>
        <v>0.007500000000000018</v>
      </c>
    </row>
    <row r="16" spans="1:20" ht="12.75">
      <c r="A16" s="37">
        <v>6</v>
      </c>
      <c r="B16" s="55"/>
      <c r="C16" s="56"/>
      <c r="D16" s="57">
        <v>205</v>
      </c>
      <c r="E16" s="56">
        <v>204</v>
      </c>
      <c r="F16" s="235"/>
      <c r="G16" s="236"/>
      <c r="I16" s="37">
        <v>30</v>
      </c>
      <c r="J16" s="55"/>
      <c r="K16" s="56"/>
      <c r="L16" s="57">
        <v>92</v>
      </c>
      <c r="M16" s="56">
        <v>205</v>
      </c>
      <c r="N16" s="184"/>
      <c r="O16" s="38"/>
      <c r="Q16" s="174">
        <v>180</v>
      </c>
      <c r="R16" s="174">
        <v>6.63</v>
      </c>
      <c r="T16" s="194">
        <f t="shared" si="0"/>
        <v>0.006999999999999984</v>
      </c>
    </row>
    <row r="17" spans="1:20" ht="12.75">
      <c r="A17" s="37">
        <v>7</v>
      </c>
      <c r="B17" s="55"/>
      <c r="C17" s="56"/>
      <c r="D17" s="57">
        <v>208</v>
      </c>
      <c r="E17" s="56">
        <v>205</v>
      </c>
      <c r="F17" s="235"/>
      <c r="G17" s="236"/>
      <c r="I17" s="37">
        <v>35</v>
      </c>
      <c r="J17" s="55"/>
      <c r="K17" s="56"/>
      <c r="L17" s="57">
        <v>89</v>
      </c>
      <c r="M17" s="56">
        <v>206</v>
      </c>
      <c r="N17" s="184"/>
      <c r="O17" s="38"/>
      <c r="Q17" s="174">
        <v>200</v>
      </c>
      <c r="R17" s="174">
        <v>6.49</v>
      </c>
      <c r="T17" s="194">
        <f t="shared" si="0"/>
        <v>0.0060000000000000496</v>
      </c>
    </row>
    <row r="18" spans="1:20" ht="12.75">
      <c r="A18" s="37">
        <v>8</v>
      </c>
      <c r="B18" s="55"/>
      <c r="C18" s="56"/>
      <c r="D18" s="57">
        <v>200</v>
      </c>
      <c r="E18" s="56">
        <v>209</v>
      </c>
      <c r="F18" s="235"/>
      <c r="G18" s="236"/>
      <c r="I18" s="37">
        <v>40</v>
      </c>
      <c r="J18" s="55"/>
      <c r="K18" s="56"/>
      <c r="L18" s="57">
        <v>96</v>
      </c>
      <c r="M18" s="56">
        <v>193</v>
      </c>
      <c r="N18" s="185"/>
      <c r="O18" s="38"/>
      <c r="Q18" s="174">
        <v>210</v>
      </c>
      <c r="R18" s="174">
        <v>6.43</v>
      </c>
      <c r="T18" s="194">
        <f t="shared" si="0"/>
        <v>0.005999999999999961</v>
      </c>
    </row>
    <row r="19" spans="1:20" ht="12.75">
      <c r="A19" s="37">
        <v>9</v>
      </c>
      <c r="B19" s="55"/>
      <c r="C19" s="56"/>
      <c r="D19" s="57">
        <v>208</v>
      </c>
      <c r="E19" s="56">
        <v>208</v>
      </c>
      <c r="F19" s="235"/>
      <c r="G19" s="236"/>
      <c r="I19" s="37">
        <v>45</v>
      </c>
      <c r="J19" s="55"/>
      <c r="K19" s="56"/>
      <c r="L19" s="57">
        <v>92</v>
      </c>
      <c r="M19" s="56">
        <v>198</v>
      </c>
      <c r="N19" s="185"/>
      <c r="O19" s="38"/>
      <c r="Q19" s="174">
        <v>220</v>
      </c>
      <c r="R19" s="174">
        <v>6.37</v>
      </c>
      <c r="T19" s="194">
        <f t="shared" si="0"/>
        <v>0.006999999999999984</v>
      </c>
    </row>
    <row r="20" spans="1:20" ht="12.75">
      <c r="A20" s="37">
        <v>10</v>
      </c>
      <c r="B20" s="55"/>
      <c r="C20" s="56"/>
      <c r="D20" s="57">
        <v>207</v>
      </c>
      <c r="E20" s="56">
        <v>209</v>
      </c>
      <c r="F20" s="235"/>
      <c r="G20" s="236"/>
      <c r="I20" s="37">
        <v>50</v>
      </c>
      <c r="J20" s="55"/>
      <c r="K20" s="56"/>
      <c r="L20" s="57">
        <v>94</v>
      </c>
      <c r="M20" s="56">
        <v>210</v>
      </c>
      <c r="N20" s="184"/>
      <c r="O20" s="38"/>
      <c r="Q20" s="174">
        <v>240</v>
      </c>
      <c r="R20" s="174">
        <v>6.23</v>
      </c>
      <c r="T20" s="194">
        <f t="shared" si="0"/>
        <v>0.006666666666666672</v>
      </c>
    </row>
    <row r="21" spans="1:20" ht="12.75">
      <c r="A21" s="37">
        <v>11</v>
      </c>
      <c r="B21" s="55"/>
      <c r="C21" s="56"/>
      <c r="D21" s="57">
        <v>208</v>
      </c>
      <c r="E21" s="56">
        <v>210</v>
      </c>
      <c r="F21" s="235"/>
      <c r="G21" s="236"/>
      <c r="I21" s="37">
        <v>55</v>
      </c>
      <c r="J21" s="55"/>
      <c r="K21" s="56"/>
      <c r="L21" s="57">
        <v>100</v>
      </c>
      <c r="M21" s="56">
        <v>205</v>
      </c>
      <c r="N21" s="4"/>
      <c r="O21" s="38"/>
      <c r="Q21" s="174">
        <v>270</v>
      </c>
      <c r="R21" s="174">
        <v>6.03</v>
      </c>
      <c r="T21" s="194">
        <f t="shared" si="0"/>
        <v>0.006000000000000005</v>
      </c>
    </row>
    <row r="22" spans="1:20" ht="12.75">
      <c r="A22" s="37">
        <v>12</v>
      </c>
      <c r="B22" s="55"/>
      <c r="C22" s="56"/>
      <c r="D22" s="57">
        <v>200</v>
      </c>
      <c r="E22" s="56">
        <v>209</v>
      </c>
      <c r="F22" s="235"/>
      <c r="G22" s="236"/>
      <c r="I22" s="37">
        <v>60</v>
      </c>
      <c r="J22" s="55"/>
      <c r="K22" s="56"/>
      <c r="L22" s="57">
        <v>96</v>
      </c>
      <c r="M22" s="56">
        <v>209</v>
      </c>
      <c r="N22" s="185"/>
      <c r="O22" s="38"/>
      <c r="Q22" s="174">
        <v>290</v>
      </c>
      <c r="R22" s="174">
        <v>5.91</v>
      </c>
      <c r="T22" s="194">
        <f t="shared" si="0"/>
        <v>0.0060000000000000496</v>
      </c>
    </row>
    <row r="23" spans="1:20" ht="12.75">
      <c r="A23" s="37">
        <v>13</v>
      </c>
      <c r="B23" s="55"/>
      <c r="C23" s="56"/>
      <c r="D23" s="57">
        <v>205</v>
      </c>
      <c r="E23" s="56">
        <v>209</v>
      </c>
      <c r="F23" s="235"/>
      <c r="G23" s="236"/>
      <c r="I23" s="37">
        <v>65</v>
      </c>
      <c r="J23" s="55"/>
      <c r="K23" s="56"/>
      <c r="L23" s="57">
        <v>96</v>
      </c>
      <c r="M23" s="56">
        <v>205</v>
      </c>
      <c r="N23" s="185"/>
      <c r="O23" s="38"/>
      <c r="Q23" s="174">
        <v>300</v>
      </c>
      <c r="R23" s="174">
        <v>5.85</v>
      </c>
      <c r="T23" s="194">
        <f t="shared" si="0"/>
        <v>0.005999999999999961</v>
      </c>
    </row>
    <row r="24" spans="1:20" ht="12.75">
      <c r="A24" s="37">
        <v>14</v>
      </c>
      <c r="B24" s="55"/>
      <c r="C24" s="56"/>
      <c r="D24" s="57">
        <v>209</v>
      </c>
      <c r="E24" s="56">
        <v>216</v>
      </c>
      <c r="F24" s="235"/>
      <c r="G24" s="236"/>
      <c r="I24" s="37">
        <v>70</v>
      </c>
      <c r="J24" s="55"/>
      <c r="K24" s="56"/>
      <c r="L24" s="57">
        <v>93</v>
      </c>
      <c r="M24" s="56">
        <v>203</v>
      </c>
      <c r="N24" s="185"/>
      <c r="O24" s="38"/>
      <c r="Q24" s="174">
        <v>320</v>
      </c>
      <c r="R24" s="174">
        <v>5.73</v>
      </c>
      <c r="T24" s="194">
        <f t="shared" si="0"/>
        <v>0.0060000000000000496</v>
      </c>
    </row>
    <row r="25" spans="1:20" ht="12.75">
      <c r="A25" s="37">
        <v>15</v>
      </c>
      <c r="B25" s="55"/>
      <c r="C25" s="56"/>
      <c r="D25" s="57">
        <v>210</v>
      </c>
      <c r="E25" s="56">
        <v>198</v>
      </c>
      <c r="F25" s="235"/>
      <c r="G25" s="236"/>
      <c r="I25" s="37">
        <v>75</v>
      </c>
      <c r="J25" s="55"/>
      <c r="K25" s="56"/>
      <c r="L25" s="57">
        <v>96</v>
      </c>
      <c r="M25" s="56">
        <v>210</v>
      </c>
      <c r="N25" s="185"/>
      <c r="O25" s="38"/>
      <c r="Q25" s="174">
        <v>330</v>
      </c>
      <c r="R25" s="174">
        <v>5.67</v>
      </c>
      <c r="T25" s="194">
        <f t="shared" si="0"/>
        <v>0.0056666666666666645</v>
      </c>
    </row>
    <row r="26" spans="1:20" ht="12.75">
      <c r="A26" s="37">
        <v>16</v>
      </c>
      <c r="B26" s="55"/>
      <c r="C26" s="56"/>
      <c r="D26" s="57">
        <v>196</v>
      </c>
      <c r="E26" s="56">
        <v>192</v>
      </c>
      <c r="F26" s="235"/>
      <c r="G26" s="236"/>
      <c r="I26" s="37">
        <v>80</v>
      </c>
      <c r="J26" s="55"/>
      <c r="K26" s="56"/>
      <c r="L26" s="57">
        <v>91</v>
      </c>
      <c r="M26" s="56">
        <v>213</v>
      </c>
      <c r="N26" s="184"/>
      <c r="O26" s="38"/>
      <c r="Q26" s="174">
        <v>360</v>
      </c>
      <c r="R26" s="174">
        <v>5.5</v>
      </c>
      <c r="T26" s="194">
        <f t="shared" si="0"/>
        <v>0.005999999999999991</v>
      </c>
    </row>
    <row r="27" spans="1:20" ht="12.75">
      <c r="A27" s="37">
        <v>17</v>
      </c>
      <c r="B27" s="55"/>
      <c r="C27" s="56"/>
      <c r="D27" s="57">
        <v>190</v>
      </c>
      <c r="E27" s="56">
        <v>197</v>
      </c>
      <c r="F27" s="235"/>
      <c r="G27" s="236"/>
      <c r="I27" s="37">
        <v>85</v>
      </c>
      <c r="J27" s="55"/>
      <c r="K27" s="56"/>
      <c r="L27" s="57">
        <v>90</v>
      </c>
      <c r="M27" s="56">
        <v>180</v>
      </c>
      <c r="N27" s="4"/>
      <c r="O27" s="38"/>
      <c r="Q27" s="174">
        <v>390</v>
      </c>
      <c r="R27" s="174">
        <v>5.32</v>
      </c>
      <c r="T27" s="194">
        <f t="shared" si="0"/>
        <v>0.005333333333333338</v>
      </c>
    </row>
    <row r="28" spans="1:20" ht="12.75">
      <c r="A28" s="37">
        <v>18</v>
      </c>
      <c r="B28" s="55"/>
      <c r="C28" s="56"/>
      <c r="D28" s="57">
        <v>196</v>
      </c>
      <c r="E28" s="56">
        <v>195</v>
      </c>
      <c r="F28" s="235"/>
      <c r="G28" s="236"/>
      <c r="I28" s="37">
        <v>86</v>
      </c>
      <c r="J28" s="55"/>
      <c r="K28" s="56"/>
      <c r="L28" s="57">
        <v>73</v>
      </c>
      <c r="M28" s="111">
        <v>110</v>
      </c>
      <c r="N28" s="184"/>
      <c r="O28" s="38"/>
      <c r="Q28" s="174">
        <v>420</v>
      </c>
      <c r="R28" s="174">
        <v>5.16</v>
      </c>
      <c r="T28" s="194">
        <f t="shared" si="0"/>
        <v>0.005333333333333338</v>
      </c>
    </row>
    <row r="29" spans="1:20" ht="12.75">
      <c r="A29" s="37">
        <v>19</v>
      </c>
      <c r="B29" s="55"/>
      <c r="C29" s="56"/>
      <c r="D29" s="57">
        <v>194</v>
      </c>
      <c r="E29" s="56">
        <v>194</v>
      </c>
      <c r="F29" s="235"/>
      <c r="G29" s="236"/>
      <c r="I29" s="37">
        <v>90</v>
      </c>
      <c r="J29" s="55"/>
      <c r="K29" s="56"/>
      <c r="L29" s="109">
        <v>96</v>
      </c>
      <c r="M29" s="56">
        <v>203</v>
      </c>
      <c r="N29" s="4"/>
      <c r="O29" s="38"/>
      <c r="Q29" s="174">
        <v>450</v>
      </c>
      <c r="R29" s="174">
        <v>5</v>
      </c>
      <c r="T29" s="194">
        <f t="shared" si="0"/>
        <v>0.005333333333333338</v>
      </c>
    </row>
    <row r="30" spans="1:20" ht="12.75">
      <c r="A30" s="37">
        <v>20</v>
      </c>
      <c r="B30" s="55"/>
      <c r="C30" s="56"/>
      <c r="D30" s="57">
        <v>202</v>
      </c>
      <c r="E30" s="56">
        <v>191</v>
      </c>
      <c r="F30" s="235"/>
      <c r="G30" s="236"/>
      <c r="I30" s="37">
        <v>95</v>
      </c>
      <c r="J30" s="55"/>
      <c r="K30" s="56"/>
      <c r="L30" s="57">
        <v>103</v>
      </c>
      <c r="M30" s="56">
        <v>198</v>
      </c>
      <c r="N30" s="184"/>
      <c r="O30" s="38"/>
      <c r="Q30" s="174">
        <v>480</v>
      </c>
      <c r="R30" s="174">
        <v>4.84</v>
      </c>
      <c r="T30" s="194">
        <f t="shared" si="0"/>
        <v>0.004999999999999982</v>
      </c>
    </row>
    <row r="31" spans="1:20" ht="12.75">
      <c r="A31" s="37">
        <v>21</v>
      </c>
      <c r="B31" s="55"/>
      <c r="C31" s="56"/>
      <c r="D31" s="57">
        <v>198</v>
      </c>
      <c r="E31" s="56">
        <v>198</v>
      </c>
      <c r="F31" s="235"/>
      <c r="G31" s="236"/>
      <c r="I31" s="37">
        <v>100</v>
      </c>
      <c r="J31" s="55"/>
      <c r="K31" s="56"/>
      <c r="L31" s="110">
        <v>102</v>
      </c>
      <c r="M31" s="56">
        <v>206</v>
      </c>
      <c r="N31" s="4"/>
      <c r="O31" s="38"/>
      <c r="Q31" s="174">
        <v>510</v>
      </c>
      <c r="R31" s="174">
        <v>4.69</v>
      </c>
      <c r="T31" s="194">
        <f t="shared" si="0"/>
        <v>0.005333333333333338</v>
      </c>
    </row>
    <row r="32" spans="1:20" ht="12.75">
      <c r="A32" s="37">
        <v>22</v>
      </c>
      <c r="B32" s="55"/>
      <c r="C32" s="56"/>
      <c r="D32" s="57">
        <v>204</v>
      </c>
      <c r="E32" s="56">
        <v>193</v>
      </c>
      <c r="F32" s="235"/>
      <c r="G32" s="236"/>
      <c r="I32" s="37">
        <v>105</v>
      </c>
      <c r="J32" s="55"/>
      <c r="K32" s="56"/>
      <c r="L32" s="57">
        <v>93</v>
      </c>
      <c r="M32" s="111">
        <v>204</v>
      </c>
      <c r="N32" s="185"/>
      <c r="O32" s="38"/>
      <c r="Q32" s="174">
        <v>540</v>
      </c>
      <c r="R32" s="200">
        <v>4.53</v>
      </c>
      <c r="T32" s="194">
        <f t="shared" si="0"/>
        <v>0.00433333333333333</v>
      </c>
    </row>
    <row r="33" spans="1:20" ht="12.75">
      <c r="A33" s="37">
        <v>23</v>
      </c>
      <c r="B33" s="55"/>
      <c r="C33" s="56"/>
      <c r="D33" s="57">
        <v>194</v>
      </c>
      <c r="E33" s="56">
        <v>198</v>
      </c>
      <c r="F33" s="235"/>
      <c r="G33" s="236"/>
      <c r="I33" s="37">
        <v>110</v>
      </c>
      <c r="J33" s="55"/>
      <c r="K33" s="56"/>
      <c r="L33" s="57">
        <v>100</v>
      </c>
      <c r="M33" s="56">
        <v>194</v>
      </c>
      <c r="N33" s="185"/>
      <c r="O33" s="38"/>
      <c r="Q33" s="174">
        <v>570</v>
      </c>
      <c r="R33" s="200">
        <v>4.4</v>
      </c>
      <c r="T33" s="194">
        <f t="shared" si="0"/>
        <v>0.004666666666666685</v>
      </c>
    </row>
    <row r="34" spans="1:20" ht="12.75">
      <c r="A34" s="37">
        <v>24</v>
      </c>
      <c r="B34" s="55"/>
      <c r="C34" s="56"/>
      <c r="D34" s="57">
        <v>197</v>
      </c>
      <c r="E34" s="56">
        <v>197</v>
      </c>
      <c r="F34" s="235"/>
      <c r="G34" s="236"/>
      <c r="I34" s="37">
        <v>115</v>
      </c>
      <c r="J34" s="55"/>
      <c r="K34" s="56"/>
      <c r="L34" s="57">
        <v>109</v>
      </c>
      <c r="M34" s="56">
        <v>212</v>
      </c>
      <c r="N34" s="185"/>
      <c r="O34" s="38"/>
      <c r="Q34" s="174">
        <v>600</v>
      </c>
      <c r="R34" s="200">
        <v>4.26</v>
      </c>
      <c r="T34" s="194">
        <f t="shared" si="0"/>
        <v>0.0040000000000000036</v>
      </c>
    </row>
    <row r="35" spans="1:20" ht="12.75">
      <c r="A35" s="37">
        <v>25</v>
      </c>
      <c r="B35" s="55"/>
      <c r="C35" s="56"/>
      <c r="D35" s="57">
        <v>192</v>
      </c>
      <c r="E35" s="56">
        <v>193</v>
      </c>
      <c r="F35" s="235"/>
      <c r="G35" s="236"/>
      <c r="I35" s="37">
        <v>120</v>
      </c>
      <c r="J35" s="55"/>
      <c r="K35" s="56"/>
      <c r="L35" s="57">
        <v>98</v>
      </c>
      <c r="M35" s="56">
        <v>203</v>
      </c>
      <c r="N35" s="185"/>
      <c r="O35" s="38"/>
      <c r="Q35" s="174">
        <v>620</v>
      </c>
      <c r="R35" s="200">
        <v>4.18</v>
      </c>
      <c r="T35" s="194">
        <f t="shared" si="0"/>
        <v>0.004999999999999982</v>
      </c>
    </row>
    <row r="36" spans="1:20" ht="12.75">
      <c r="A36" s="37">
        <v>26</v>
      </c>
      <c r="B36" s="55"/>
      <c r="C36" s="56"/>
      <c r="D36" s="57">
        <v>205</v>
      </c>
      <c r="E36" s="56">
        <v>194</v>
      </c>
      <c r="F36" s="235"/>
      <c r="G36" s="236"/>
      <c r="I36" s="37">
        <v>125</v>
      </c>
      <c r="J36" s="55"/>
      <c r="K36" s="56"/>
      <c r="L36" s="57">
        <v>106</v>
      </c>
      <c r="M36" s="56">
        <v>206</v>
      </c>
      <c r="N36" s="184"/>
      <c r="O36" s="38"/>
      <c r="Q36" s="174">
        <v>630</v>
      </c>
      <c r="R36" s="200">
        <v>4.13</v>
      </c>
      <c r="T36" s="194">
        <f t="shared" si="0"/>
        <v>0.004999999999999997</v>
      </c>
    </row>
    <row r="37" spans="1:20" ht="12.75">
      <c r="A37" s="37">
        <v>27</v>
      </c>
      <c r="B37" s="55"/>
      <c r="C37" s="56"/>
      <c r="D37" s="57">
        <v>194</v>
      </c>
      <c r="E37" s="56">
        <v>194</v>
      </c>
      <c r="F37" s="235"/>
      <c r="G37" s="236"/>
      <c r="I37" s="37">
        <v>130</v>
      </c>
      <c r="J37" s="55"/>
      <c r="K37" s="56"/>
      <c r="L37" s="57">
        <v>106</v>
      </c>
      <c r="M37" s="56">
        <v>202</v>
      </c>
      <c r="N37" s="185"/>
      <c r="O37" s="38"/>
      <c r="Q37" s="174">
        <v>660</v>
      </c>
      <c r="R37" s="200">
        <v>3.98</v>
      </c>
      <c r="T37" s="194">
        <f t="shared" si="0"/>
        <v>0.00433333333333333</v>
      </c>
    </row>
    <row r="38" spans="1:20" ht="12.75">
      <c r="A38" s="37">
        <v>28</v>
      </c>
      <c r="B38" s="55"/>
      <c r="C38" s="56"/>
      <c r="D38" s="57">
        <v>201</v>
      </c>
      <c r="E38" s="56">
        <v>199</v>
      </c>
      <c r="F38" s="235"/>
      <c r="G38" s="236"/>
      <c r="I38" s="37">
        <v>135</v>
      </c>
      <c r="J38" s="55"/>
      <c r="K38" s="56"/>
      <c r="L38" s="57">
        <v>113</v>
      </c>
      <c r="M38" s="56">
        <v>203</v>
      </c>
      <c r="N38" s="185"/>
      <c r="O38" s="38"/>
      <c r="Q38" s="174">
        <v>690</v>
      </c>
      <c r="R38" s="200">
        <v>3.85</v>
      </c>
      <c r="T38" s="194">
        <f t="shared" si="0"/>
        <v>0.0036666666666666627</v>
      </c>
    </row>
    <row r="39" spans="1:20" ht="12.75">
      <c r="A39" s="37">
        <v>29</v>
      </c>
      <c r="B39" s="55"/>
      <c r="C39" s="56"/>
      <c r="D39" s="57">
        <v>197</v>
      </c>
      <c r="E39" s="56">
        <v>194</v>
      </c>
      <c r="F39" s="235"/>
      <c r="G39" s="236"/>
      <c r="I39" s="37">
        <v>140</v>
      </c>
      <c r="J39" s="55"/>
      <c r="K39" s="56"/>
      <c r="L39" s="57">
        <v>115</v>
      </c>
      <c r="M39" s="56">
        <v>201</v>
      </c>
      <c r="N39" s="184"/>
      <c r="O39" s="38"/>
      <c r="Q39" s="174">
        <v>720</v>
      </c>
      <c r="R39" s="200">
        <v>3.74</v>
      </c>
      <c r="T39" s="194">
        <f t="shared" si="0"/>
        <v>0.0046666666666666705</v>
      </c>
    </row>
    <row r="40" spans="1:20" ht="12.75">
      <c r="A40" s="37">
        <v>30</v>
      </c>
      <c r="B40" s="55"/>
      <c r="C40" s="56"/>
      <c r="D40" s="57">
        <v>204</v>
      </c>
      <c r="E40" s="56">
        <v>196</v>
      </c>
      <c r="F40" s="235"/>
      <c r="G40" s="236"/>
      <c r="I40" s="37">
        <v>145</v>
      </c>
      <c r="J40" s="55"/>
      <c r="K40" s="56"/>
      <c r="L40" s="57">
        <v>112</v>
      </c>
      <c r="M40" s="56">
        <v>196</v>
      </c>
      <c r="N40" s="185"/>
      <c r="O40" s="38"/>
      <c r="Q40" s="174">
        <v>750</v>
      </c>
      <c r="R40" s="200">
        <v>3.6</v>
      </c>
      <c r="T40" s="194">
        <f t="shared" si="0"/>
        <v>0.003333333333333336</v>
      </c>
    </row>
    <row r="41" spans="1:20" ht="12.75">
      <c r="A41" s="37">
        <v>31</v>
      </c>
      <c r="B41" s="55"/>
      <c r="C41" s="56"/>
      <c r="D41" s="57">
        <v>198</v>
      </c>
      <c r="E41" s="56">
        <v>204</v>
      </c>
      <c r="F41" s="235"/>
      <c r="G41" s="236"/>
      <c r="I41" s="37">
        <v>150</v>
      </c>
      <c r="J41" s="55"/>
      <c r="K41" s="56"/>
      <c r="L41" s="57">
        <v>119</v>
      </c>
      <c r="M41" s="56">
        <v>194</v>
      </c>
      <c r="N41" s="184"/>
      <c r="O41" s="38"/>
      <c r="Q41" s="174">
        <v>780</v>
      </c>
      <c r="R41" s="200">
        <v>3.5</v>
      </c>
      <c r="T41" s="194">
        <f t="shared" si="0"/>
        <v>0.0040000000000000036</v>
      </c>
    </row>
    <row r="42" spans="1:20" ht="12.75">
      <c r="A42" s="37">
        <v>32</v>
      </c>
      <c r="B42" s="55"/>
      <c r="C42" s="56"/>
      <c r="D42" s="57">
        <v>200</v>
      </c>
      <c r="E42" s="56">
        <v>188</v>
      </c>
      <c r="F42" s="235"/>
      <c r="G42" s="236"/>
      <c r="I42" s="37">
        <v>155</v>
      </c>
      <c r="J42" s="55"/>
      <c r="K42" s="56"/>
      <c r="L42" s="57">
        <v>121</v>
      </c>
      <c r="M42" s="56">
        <v>209</v>
      </c>
      <c r="N42" s="184"/>
      <c r="O42" s="38"/>
      <c r="Q42" s="174">
        <v>810</v>
      </c>
      <c r="R42" s="200">
        <v>3.38</v>
      </c>
      <c r="T42" s="194">
        <f t="shared" si="0"/>
        <v>0.0036666666666666627</v>
      </c>
    </row>
    <row r="43" spans="1:20" ht="12.75">
      <c r="A43" s="37">
        <v>33</v>
      </c>
      <c r="B43" s="55"/>
      <c r="C43" s="56"/>
      <c r="D43" s="57">
        <v>197</v>
      </c>
      <c r="E43" s="56">
        <v>196</v>
      </c>
      <c r="F43" s="235"/>
      <c r="G43" s="236"/>
      <c r="I43" s="37">
        <v>160</v>
      </c>
      <c r="J43" s="55"/>
      <c r="K43" s="56"/>
      <c r="L43" s="57">
        <v>124</v>
      </c>
      <c r="M43" s="56">
        <v>193</v>
      </c>
      <c r="N43" s="184"/>
      <c r="O43" s="38"/>
      <c r="Q43" s="174">
        <v>840</v>
      </c>
      <c r="R43" s="200">
        <v>3.27</v>
      </c>
      <c r="T43" s="194">
        <f t="shared" si="0"/>
        <v>0.003333333333333336</v>
      </c>
    </row>
    <row r="44" spans="1:20" ht="12.75">
      <c r="A44" s="37">
        <v>34</v>
      </c>
      <c r="B44" s="55"/>
      <c r="C44" s="59"/>
      <c r="D44" s="57">
        <v>194</v>
      </c>
      <c r="E44" s="56">
        <v>191</v>
      </c>
      <c r="F44" s="235"/>
      <c r="G44" s="236"/>
      <c r="I44" s="37">
        <v>165</v>
      </c>
      <c r="J44" s="55"/>
      <c r="K44" s="56"/>
      <c r="L44" s="57">
        <v>107</v>
      </c>
      <c r="M44" s="56">
        <v>194</v>
      </c>
      <c r="N44" s="184"/>
      <c r="O44" s="38"/>
      <c r="Q44" s="174">
        <v>870</v>
      </c>
      <c r="R44" s="200">
        <v>3.17</v>
      </c>
      <c r="T44" s="194">
        <f t="shared" si="0"/>
        <v>0.0040000000000000036</v>
      </c>
    </row>
    <row r="45" spans="1:20" ht="12.75">
      <c r="A45" s="37">
        <v>35</v>
      </c>
      <c r="B45" s="55"/>
      <c r="C45" s="56"/>
      <c r="D45" s="57">
        <v>192</v>
      </c>
      <c r="E45" s="56">
        <v>185</v>
      </c>
      <c r="F45" s="235"/>
      <c r="G45" s="236"/>
      <c r="I45" s="153">
        <v>166</v>
      </c>
      <c r="J45" s="154"/>
      <c r="K45" s="111"/>
      <c r="L45" s="110">
        <v>105</v>
      </c>
      <c r="M45" s="111">
        <v>151</v>
      </c>
      <c r="N45" s="184"/>
      <c r="O45" s="38"/>
      <c r="Q45" s="174">
        <v>880</v>
      </c>
      <c r="R45" s="200">
        <v>3.13</v>
      </c>
      <c r="T45" s="194">
        <f t="shared" si="0"/>
        <v>0.0030000000000000027</v>
      </c>
    </row>
    <row r="46" spans="1:20" ht="12.75">
      <c r="A46" s="37">
        <v>36</v>
      </c>
      <c r="B46" s="55"/>
      <c r="C46" s="56"/>
      <c r="D46" s="57">
        <v>198</v>
      </c>
      <c r="E46" s="56">
        <v>202</v>
      </c>
      <c r="F46" s="235"/>
      <c r="G46" s="236"/>
      <c r="I46" s="153">
        <v>166.5</v>
      </c>
      <c r="J46" s="154"/>
      <c r="K46" s="111"/>
      <c r="L46" s="110">
        <v>88</v>
      </c>
      <c r="M46" s="111">
        <v>85</v>
      </c>
      <c r="N46" s="184"/>
      <c r="O46" s="38"/>
      <c r="Q46" s="199">
        <v>900</v>
      </c>
      <c r="R46" s="200">
        <v>3.07</v>
      </c>
      <c r="T46" s="194"/>
    </row>
    <row r="47" spans="1:18" ht="12.75">
      <c r="A47" s="37">
        <v>37</v>
      </c>
      <c r="B47" s="55"/>
      <c r="C47" s="56"/>
      <c r="D47" s="57">
        <v>197</v>
      </c>
      <c r="E47" s="56">
        <v>196</v>
      </c>
      <c r="F47" s="235"/>
      <c r="G47" s="236"/>
      <c r="I47" s="153">
        <v>167</v>
      </c>
      <c r="J47" s="154"/>
      <c r="K47" s="111"/>
      <c r="L47" s="110">
        <v>113</v>
      </c>
      <c r="M47" s="111">
        <v>160</v>
      </c>
      <c r="N47" s="4"/>
      <c r="O47" s="38"/>
      <c r="Q47" s="200"/>
      <c r="R47" s="200"/>
    </row>
    <row r="48" spans="1:15" ht="12.75">
      <c r="A48" s="37">
        <v>38</v>
      </c>
      <c r="B48" s="55"/>
      <c r="C48" s="56"/>
      <c r="D48" s="57">
        <v>196</v>
      </c>
      <c r="E48" s="56">
        <v>201</v>
      </c>
      <c r="F48" s="235"/>
      <c r="G48" s="236"/>
      <c r="I48" s="37">
        <v>170</v>
      </c>
      <c r="J48" s="55"/>
      <c r="K48" s="56"/>
      <c r="L48" s="57">
        <v>124</v>
      </c>
      <c r="M48" s="56">
        <v>206</v>
      </c>
      <c r="N48" s="184"/>
      <c r="O48" s="38"/>
    </row>
    <row r="49" spans="1:15" ht="12.75">
      <c r="A49" s="37">
        <v>39</v>
      </c>
      <c r="B49" s="55"/>
      <c r="C49" s="56"/>
      <c r="D49" s="57">
        <v>195</v>
      </c>
      <c r="E49" s="56">
        <v>196</v>
      </c>
      <c r="F49" s="235"/>
      <c r="G49" s="236"/>
      <c r="I49" s="37">
        <v>175</v>
      </c>
      <c r="J49" s="55"/>
      <c r="K49" s="56"/>
      <c r="L49" s="57">
        <v>129</v>
      </c>
      <c r="M49" s="56">
        <v>207</v>
      </c>
      <c r="N49" s="184"/>
      <c r="O49" s="38"/>
    </row>
    <row r="50" spans="1:15" ht="12.75">
      <c r="A50" s="37">
        <v>40</v>
      </c>
      <c r="B50" s="55"/>
      <c r="C50" s="56"/>
      <c r="D50" s="57">
        <v>191</v>
      </c>
      <c r="E50" s="56">
        <v>201</v>
      </c>
      <c r="F50" s="235"/>
      <c r="G50" s="236"/>
      <c r="I50" s="37">
        <v>180</v>
      </c>
      <c r="J50" s="55"/>
      <c r="K50" s="56"/>
      <c r="L50" s="57">
        <v>134</v>
      </c>
      <c r="M50" s="56">
        <v>196</v>
      </c>
      <c r="N50" s="184"/>
      <c r="O50" s="38"/>
    </row>
    <row r="51" spans="1:15" ht="12.75">
      <c r="A51" s="37">
        <v>41</v>
      </c>
      <c r="B51" s="55"/>
      <c r="C51" s="56"/>
      <c r="D51" s="57">
        <v>203</v>
      </c>
      <c r="E51" s="56">
        <v>195</v>
      </c>
      <c r="F51" s="235"/>
      <c r="G51" s="236"/>
      <c r="I51" s="37">
        <v>185</v>
      </c>
      <c r="J51" s="55"/>
      <c r="K51" s="56"/>
      <c r="L51" s="57">
        <v>147</v>
      </c>
      <c r="M51" s="56">
        <v>196</v>
      </c>
      <c r="N51" s="184"/>
      <c r="O51" s="38"/>
    </row>
    <row r="52" spans="1:15" ht="12.75">
      <c r="A52" s="37">
        <v>42</v>
      </c>
      <c r="B52" s="55"/>
      <c r="C52" s="56"/>
      <c r="D52" s="57">
        <v>187</v>
      </c>
      <c r="E52" s="56">
        <v>191</v>
      </c>
      <c r="F52" s="235"/>
      <c r="G52" s="236"/>
      <c r="I52" s="37">
        <v>190</v>
      </c>
      <c r="J52" s="55"/>
      <c r="K52" s="56"/>
      <c r="L52" s="57">
        <v>147</v>
      </c>
      <c r="M52" s="56">
        <v>202</v>
      </c>
      <c r="N52" s="4"/>
      <c r="O52" s="38"/>
    </row>
    <row r="53" spans="1:15" ht="12.75">
      <c r="A53" s="37">
        <v>43</v>
      </c>
      <c r="B53" s="55"/>
      <c r="C53" s="56"/>
      <c r="D53" s="57">
        <v>187</v>
      </c>
      <c r="E53" s="56">
        <v>188</v>
      </c>
      <c r="F53" s="235"/>
      <c r="G53" s="236"/>
      <c r="I53" s="37">
        <v>195</v>
      </c>
      <c r="J53" s="55"/>
      <c r="K53" s="56"/>
      <c r="L53" s="57">
        <v>148</v>
      </c>
      <c r="M53" s="56">
        <v>200</v>
      </c>
      <c r="N53" s="184"/>
      <c r="O53" s="38"/>
    </row>
    <row r="54" spans="1:15" ht="12.75">
      <c r="A54" s="37">
        <v>44</v>
      </c>
      <c r="B54" s="55"/>
      <c r="C54" s="56"/>
      <c r="D54" s="57">
        <v>192</v>
      </c>
      <c r="E54" s="56">
        <v>210</v>
      </c>
      <c r="F54" s="235"/>
      <c r="G54" s="236"/>
      <c r="I54" s="37">
        <v>200</v>
      </c>
      <c r="J54" s="55"/>
      <c r="K54" s="56"/>
      <c r="L54" s="57">
        <v>155</v>
      </c>
      <c r="M54" s="56">
        <v>211</v>
      </c>
      <c r="N54" s="184"/>
      <c r="O54" s="38"/>
    </row>
    <row r="55" spans="1:15" ht="12.75">
      <c r="A55" s="37">
        <v>45</v>
      </c>
      <c r="B55" s="55"/>
      <c r="C55" s="56"/>
      <c r="D55" s="58">
        <v>189</v>
      </c>
      <c r="E55" s="56">
        <v>191</v>
      </c>
      <c r="F55" s="235"/>
      <c r="G55" s="236"/>
      <c r="I55" s="37">
        <v>205</v>
      </c>
      <c r="J55" s="55"/>
      <c r="K55" s="56"/>
      <c r="L55" s="109">
        <v>161</v>
      </c>
      <c r="M55" s="56">
        <v>206</v>
      </c>
      <c r="N55" s="184"/>
      <c r="O55" s="38"/>
    </row>
    <row r="56" spans="1:15" ht="12.75">
      <c r="A56" s="37">
        <v>46</v>
      </c>
      <c r="B56" s="55"/>
      <c r="C56" s="56"/>
      <c r="D56" s="57">
        <v>195</v>
      </c>
      <c r="E56" s="56">
        <v>197</v>
      </c>
      <c r="F56" s="235"/>
      <c r="G56" s="236"/>
      <c r="I56" s="37">
        <v>210</v>
      </c>
      <c r="J56" s="55"/>
      <c r="K56" s="56"/>
      <c r="L56" s="57">
        <v>159</v>
      </c>
      <c r="M56" s="56">
        <v>206</v>
      </c>
      <c r="N56" s="184"/>
      <c r="O56" s="38"/>
    </row>
    <row r="57" spans="1:15" ht="12.75">
      <c r="A57" s="37">
        <v>47</v>
      </c>
      <c r="B57" s="55"/>
      <c r="C57" s="56"/>
      <c r="D57" s="57">
        <v>187</v>
      </c>
      <c r="E57" s="56">
        <v>196</v>
      </c>
      <c r="F57" s="235"/>
      <c r="G57" s="236"/>
      <c r="I57" s="37">
        <v>215</v>
      </c>
      <c r="J57" s="55"/>
      <c r="K57" s="56"/>
      <c r="L57" s="109">
        <v>166</v>
      </c>
      <c r="M57" s="56">
        <v>198</v>
      </c>
      <c r="N57" s="184"/>
      <c r="O57" s="38"/>
    </row>
    <row r="58" spans="1:15" ht="12.75">
      <c r="A58" s="37">
        <v>48</v>
      </c>
      <c r="B58" s="55"/>
      <c r="C58" s="56"/>
      <c r="D58" s="57">
        <v>203</v>
      </c>
      <c r="E58" s="56">
        <v>196</v>
      </c>
      <c r="F58" s="235"/>
      <c r="G58" s="236"/>
      <c r="I58" s="37">
        <v>220</v>
      </c>
      <c r="J58" s="55"/>
      <c r="K58" s="56"/>
      <c r="L58" s="57">
        <v>174</v>
      </c>
      <c r="M58" s="56">
        <v>207</v>
      </c>
      <c r="N58" s="184"/>
      <c r="O58" s="38"/>
    </row>
    <row r="59" spans="1:15" ht="12.75">
      <c r="A59" s="37">
        <v>49</v>
      </c>
      <c r="B59" s="55"/>
      <c r="C59" s="56"/>
      <c r="D59" s="58">
        <v>196</v>
      </c>
      <c r="E59" s="56">
        <v>196</v>
      </c>
      <c r="F59" s="235"/>
      <c r="G59" s="236"/>
      <c r="I59" s="37">
        <v>225</v>
      </c>
      <c r="J59" s="55"/>
      <c r="K59" s="56"/>
      <c r="L59" s="57">
        <v>172</v>
      </c>
      <c r="M59" s="56">
        <v>203</v>
      </c>
      <c r="N59" s="184"/>
      <c r="O59" s="38"/>
    </row>
    <row r="60" spans="1:15" ht="12.75">
      <c r="A60" s="37">
        <v>50</v>
      </c>
      <c r="B60" s="55"/>
      <c r="C60" s="56"/>
      <c r="D60" s="57">
        <v>202</v>
      </c>
      <c r="E60" s="56">
        <v>199</v>
      </c>
      <c r="F60" s="235"/>
      <c r="G60" s="236"/>
      <c r="I60" s="37">
        <v>230</v>
      </c>
      <c r="J60" s="55"/>
      <c r="K60" s="56"/>
      <c r="L60" s="110">
        <v>183</v>
      </c>
      <c r="M60" s="111">
        <v>200</v>
      </c>
      <c r="N60" s="184"/>
      <c r="O60" s="38"/>
    </row>
    <row r="61" spans="1:15" ht="12.75">
      <c r="A61" s="37">
        <v>51</v>
      </c>
      <c r="B61" s="55"/>
      <c r="C61" s="56"/>
      <c r="D61" s="57">
        <v>205</v>
      </c>
      <c r="E61" s="56">
        <v>200</v>
      </c>
      <c r="F61" s="235"/>
      <c r="G61" s="236"/>
      <c r="I61" s="37">
        <v>235</v>
      </c>
      <c r="J61" s="55"/>
      <c r="K61" s="56"/>
      <c r="L61" s="57">
        <v>184</v>
      </c>
      <c r="M61" s="56">
        <v>208</v>
      </c>
      <c r="N61" s="184"/>
      <c r="O61" s="38"/>
    </row>
    <row r="62" spans="1:15" ht="12.75">
      <c r="A62" s="37">
        <v>52</v>
      </c>
      <c r="B62" s="55"/>
      <c r="C62" s="56"/>
      <c r="D62" s="57">
        <v>198</v>
      </c>
      <c r="E62" s="56">
        <v>200</v>
      </c>
      <c r="F62" s="235"/>
      <c r="G62" s="236"/>
      <c r="I62" s="37">
        <v>240</v>
      </c>
      <c r="J62" s="55"/>
      <c r="K62" s="56"/>
      <c r="L62" s="110">
        <v>207</v>
      </c>
      <c r="M62" s="111">
        <v>209</v>
      </c>
      <c r="N62" s="184"/>
      <c r="O62" s="38"/>
    </row>
    <row r="63" spans="1:15" ht="12.75">
      <c r="A63" s="37">
        <v>53</v>
      </c>
      <c r="B63" s="55"/>
      <c r="C63" s="56"/>
      <c r="D63" s="57">
        <v>197</v>
      </c>
      <c r="E63" s="56">
        <v>196</v>
      </c>
      <c r="F63" s="235"/>
      <c r="G63" s="236"/>
      <c r="I63" s="37">
        <v>243</v>
      </c>
      <c r="J63" s="55"/>
      <c r="K63" s="56"/>
      <c r="L63" s="57">
        <v>102</v>
      </c>
      <c r="M63" s="56">
        <v>118</v>
      </c>
      <c r="N63" s="184"/>
      <c r="O63" s="38"/>
    </row>
    <row r="64" spans="1:15" ht="12.75">
      <c r="A64" s="37">
        <v>54</v>
      </c>
      <c r="B64" s="55"/>
      <c r="C64" s="56"/>
      <c r="D64" s="57">
        <v>192</v>
      </c>
      <c r="E64" s="56">
        <v>202</v>
      </c>
      <c r="F64" s="235"/>
      <c r="G64" s="236"/>
      <c r="I64" s="153">
        <v>245</v>
      </c>
      <c r="J64" s="154"/>
      <c r="K64" s="111"/>
      <c r="L64" s="110">
        <v>105</v>
      </c>
      <c r="M64" s="111">
        <v>123</v>
      </c>
      <c r="N64" s="186"/>
      <c r="O64" s="38"/>
    </row>
    <row r="65" spans="1:15" ht="12.75">
      <c r="A65" s="37">
        <v>55</v>
      </c>
      <c r="B65" s="55"/>
      <c r="C65" s="56"/>
      <c r="D65" s="57">
        <v>200</v>
      </c>
      <c r="E65" s="56">
        <v>198</v>
      </c>
      <c r="F65" s="235"/>
      <c r="G65" s="236"/>
      <c r="I65" s="37"/>
      <c r="J65" s="55"/>
      <c r="K65" s="56"/>
      <c r="L65" s="60"/>
      <c r="M65" s="61"/>
      <c r="N65" s="186"/>
      <c r="O65" s="38"/>
    </row>
    <row r="66" spans="1:15" ht="12.75">
      <c r="A66" s="37">
        <v>56</v>
      </c>
      <c r="B66" s="55"/>
      <c r="C66" s="56"/>
      <c r="D66" s="57">
        <v>199</v>
      </c>
      <c r="E66" s="114">
        <v>203</v>
      </c>
      <c r="F66" s="235"/>
      <c r="G66" s="236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>
        <v>194</v>
      </c>
      <c r="E67" s="56">
        <v>204</v>
      </c>
      <c r="F67" s="235"/>
      <c r="G67" s="236"/>
      <c r="I67" s="37"/>
      <c r="J67" s="55"/>
      <c r="K67" s="56"/>
      <c r="L67" s="60"/>
      <c r="M67" s="61"/>
      <c r="N67" s="184"/>
      <c r="O67" s="38"/>
    </row>
    <row r="68" spans="1:15" ht="12.75">
      <c r="A68" s="37">
        <v>58</v>
      </c>
      <c r="B68" s="55"/>
      <c r="C68" s="56"/>
      <c r="D68" s="57">
        <v>201</v>
      </c>
      <c r="E68" s="59">
        <v>204</v>
      </c>
      <c r="F68" s="235"/>
      <c r="G68" s="236"/>
      <c r="I68" s="37"/>
      <c r="J68" s="55"/>
      <c r="K68" s="56"/>
      <c r="L68" s="60"/>
      <c r="M68" s="61"/>
      <c r="N68" s="184"/>
      <c r="O68" s="38"/>
    </row>
    <row r="69" spans="1:15" ht="12.75">
      <c r="A69" s="37">
        <v>59</v>
      </c>
      <c r="B69" s="55"/>
      <c r="C69" s="56"/>
      <c r="D69" s="57">
        <v>202</v>
      </c>
      <c r="E69" s="59">
        <v>206</v>
      </c>
      <c r="F69" s="235"/>
      <c r="G69" s="236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>
        <v>201</v>
      </c>
      <c r="E70" s="56">
        <v>191</v>
      </c>
      <c r="F70" s="235"/>
      <c r="G70" s="236"/>
      <c r="I70" s="37"/>
      <c r="J70" s="55"/>
      <c r="K70" s="56"/>
      <c r="L70" s="60"/>
      <c r="M70" s="61"/>
      <c r="N70" s="184"/>
      <c r="O70" s="38"/>
    </row>
    <row r="71" spans="1:15" ht="12.75">
      <c r="A71" s="37">
        <v>61</v>
      </c>
      <c r="B71" s="55"/>
      <c r="C71" s="56"/>
      <c r="D71" s="55">
        <v>194</v>
      </c>
      <c r="E71" s="56">
        <v>206</v>
      </c>
      <c r="F71" s="235"/>
      <c r="G71" s="236"/>
      <c r="I71" s="37"/>
      <c r="J71" s="55"/>
      <c r="K71" s="56"/>
      <c r="L71" s="60"/>
      <c r="M71" s="61"/>
      <c r="N71" s="184"/>
      <c r="O71" s="38"/>
    </row>
    <row r="72" spans="1:15" ht="12.75">
      <c r="A72" s="37">
        <v>62</v>
      </c>
      <c r="B72" s="55"/>
      <c r="C72" s="56"/>
      <c r="D72" s="55">
        <v>202</v>
      </c>
      <c r="E72" s="56">
        <v>197</v>
      </c>
      <c r="F72" s="235"/>
      <c r="G72" s="236"/>
      <c r="I72" s="37"/>
      <c r="J72" s="55"/>
      <c r="K72" s="56"/>
      <c r="L72" s="60"/>
      <c r="M72" s="61"/>
      <c r="N72" s="184"/>
      <c r="O72" s="38"/>
    </row>
    <row r="73" spans="1:15" ht="13.5" thickBot="1">
      <c r="A73" s="39">
        <v>63</v>
      </c>
      <c r="B73" s="55"/>
      <c r="C73" s="42"/>
      <c r="D73" s="82">
        <v>126</v>
      </c>
      <c r="E73" s="42">
        <v>206</v>
      </c>
      <c r="F73" s="237"/>
      <c r="G73" s="238"/>
      <c r="I73" s="39"/>
      <c r="J73" s="62"/>
      <c r="K73" s="63"/>
      <c r="L73" s="64"/>
      <c r="M73" s="65"/>
      <c r="N73" s="187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>
        <f>AVERAGE(D10:D73)</f>
        <v>197.46875</v>
      </c>
      <c r="E76" s="101">
        <f>AVERAGE(E10:E73)</f>
        <v>197.3125</v>
      </c>
      <c r="I76" s="113" t="s">
        <v>14</v>
      </c>
      <c r="J76" s="137"/>
      <c r="K76" s="141"/>
      <c r="L76" s="137">
        <f>AVERAGE(L10:L64)</f>
        <v>116</v>
      </c>
      <c r="M76" s="189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>
        <f>STDEV(D10:D73)</f>
        <v>10.659177058082653</v>
      </c>
      <c r="E77" s="104">
        <f>STDEV(E10:E73)</f>
        <v>18.047446286395132</v>
      </c>
      <c r="I77" s="95" t="s">
        <v>10</v>
      </c>
      <c r="J77" s="138"/>
      <c r="K77" s="142"/>
      <c r="L77" s="138">
        <f>STDEV(L10:L64)</f>
        <v>30.520788301066514</v>
      </c>
      <c r="M77" s="190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210</v>
      </c>
      <c r="E78" s="107">
        <f>MAX(E10:E73)</f>
        <v>216</v>
      </c>
      <c r="I78" s="96" t="s">
        <v>15</v>
      </c>
      <c r="J78" s="139">
        <f>MAX(J10:J64)</f>
        <v>0</v>
      </c>
      <c r="K78" s="143"/>
      <c r="L78" s="139">
        <f>MAX(L10:L64)</f>
        <v>207</v>
      </c>
      <c r="M78" s="191">
        <f>MAX(M10:M64)</f>
        <v>213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126</v>
      </c>
      <c r="E79" s="116">
        <f>MIN(E10:E73)</f>
        <v>65</v>
      </c>
      <c r="I79" s="96" t="s">
        <v>16</v>
      </c>
      <c r="J79" s="140">
        <f>MIN(J10:J64)</f>
        <v>0</v>
      </c>
      <c r="K79" s="143"/>
      <c r="L79" s="140">
        <f>MIN(L10:L64)</f>
        <v>73</v>
      </c>
      <c r="M79" s="192">
        <f>MIN(M10:M64)</f>
        <v>85</v>
      </c>
    </row>
    <row r="80" spans="1:13" ht="13.5" thickBot="1">
      <c r="A80" s="99" t="s">
        <v>9</v>
      </c>
      <c r="B80" s="232" t="s">
        <v>54</v>
      </c>
      <c r="C80" s="233"/>
      <c r="D80" s="232" t="s">
        <v>55</v>
      </c>
      <c r="E80" s="233"/>
      <c r="I80" s="99" t="s">
        <v>9</v>
      </c>
      <c r="J80" s="232" t="s">
        <v>54</v>
      </c>
      <c r="K80" s="234"/>
      <c r="L80" s="232" t="s">
        <v>55</v>
      </c>
      <c r="M80" s="234"/>
    </row>
    <row r="81" spans="1:10" ht="13.5" thickBot="1">
      <c r="A81" s="230" t="s">
        <v>53</v>
      </c>
      <c r="B81" s="231"/>
      <c r="I81" s="230" t="s">
        <v>53</v>
      </c>
      <c r="J81" s="231"/>
    </row>
  </sheetData>
  <mergeCells count="83"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I81:J81"/>
    <mergeCell ref="B80:C80"/>
    <mergeCell ref="D80:E80"/>
    <mergeCell ref="A81:B81"/>
    <mergeCell ref="J80:K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O38">
      <selection activeCell="X48" sqref="X48"/>
    </sheetView>
  </sheetViews>
  <sheetFormatPr defaultColWidth="11.421875" defaultRowHeight="12.75"/>
  <cols>
    <col min="4" max="4" width="11.57421875" style="0" bestFit="1" customWidth="1"/>
  </cols>
  <sheetData>
    <row r="1" spans="13:22" ht="12.75">
      <c r="M1" t="s">
        <v>71</v>
      </c>
      <c r="U1" s="215" t="s">
        <v>0</v>
      </c>
      <c r="V1" t="s">
        <v>69</v>
      </c>
    </row>
    <row r="2" spans="1:23" ht="12.75">
      <c r="A2" s="207" t="s">
        <v>59</v>
      </c>
      <c r="B2" s="207" t="s">
        <v>57</v>
      </c>
      <c r="C2" s="207" t="s">
        <v>58</v>
      </c>
      <c r="D2" s="207" t="s">
        <v>60</v>
      </c>
      <c r="G2" t="s">
        <v>66</v>
      </c>
      <c r="H2" t="s">
        <v>58</v>
      </c>
      <c r="J2" t="s">
        <v>70</v>
      </c>
      <c r="L2" t="s">
        <v>69</v>
      </c>
      <c r="V2" s="215">
        <v>10</v>
      </c>
      <c r="W2" s="215">
        <v>100</v>
      </c>
    </row>
    <row r="3" spans="1:23" ht="12.75">
      <c r="A3" s="206">
        <v>12</v>
      </c>
      <c r="B3" s="206">
        <v>202</v>
      </c>
      <c r="C3" s="206">
        <v>126</v>
      </c>
      <c r="D3" s="208">
        <f>(C3/B3)*100</f>
        <v>62.37623762376238</v>
      </c>
      <c r="G3" s="207" t="s">
        <v>67</v>
      </c>
      <c r="H3" s="207" t="s">
        <v>68</v>
      </c>
      <c r="K3" s="216">
        <v>10</v>
      </c>
      <c r="L3" s="216">
        <v>100</v>
      </c>
      <c r="M3" s="216">
        <v>150</v>
      </c>
      <c r="N3" s="216">
        <v>240</v>
      </c>
      <c r="O3" s="217">
        <v>10</v>
      </c>
      <c r="P3" s="217">
        <v>100</v>
      </c>
      <c r="Q3" s="217">
        <v>150</v>
      </c>
      <c r="R3" s="217">
        <v>240</v>
      </c>
      <c r="U3" s="215">
        <v>0</v>
      </c>
      <c r="V3" s="206">
        <v>0</v>
      </c>
      <c r="W3" s="206">
        <v>0</v>
      </c>
    </row>
    <row r="4" spans="1:23" ht="12.75">
      <c r="A4" s="206">
        <v>60</v>
      </c>
      <c r="B4" s="206">
        <v>188</v>
      </c>
      <c r="C4" s="206">
        <v>158</v>
      </c>
      <c r="D4" s="208">
        <f>(C4/B4)*100</f>
        <v>84.04255319148936</v>
      </c>
      <c r="G4" s="206">
        <v>0.5</v>
      </c>
      <c r="H4">
        <v>0.15</v>
      </c>
      <c r="J4">
        <v>0</v>
      </c>
      <c r="K4" s="206">
        <v>154</v>
      </c>
      <c r="L4" s="206">
        <v>171</v>
      </c>
      <c r="M4" s="206">
        <v>163</v>
      </c>
      <c r="N4" s="206">
        <v>169</v>
      </c>
      <c r="O4" s="206">
        <v>153</v>
      </c>
      <c r="P4" s="206">
        <v>161</v>
      </c>
      <c r="Q4" s="206">
        <v>156</v>
      </c>
      <c r="R4" s="206">
        <v>173</v>
      </c>
      <c r="U4" s="215">
        <v>10</v>
      </c>
      <c r="V4" s="206">
        <v>0</v>
      </c>
      <c r="W4" s="206">
        <v>0</v>
      </c>
    </row>
    <row r="5" spans="1:23" ht="12.75">
      <c r="A5" s="206">
        <v>84</v>
      </c>
      <c r="B5" s="206">
        <v>166</v>
      </c>
      <c r="C5" s="206">
        <v>169</v>
      </c>
      <c r="D5" s="208">
        <f>(C5/B5)*100</f>
        <v>101.80722891566265</v>
      </c>
      <c r="G5" s="206">
        <v>0.6</v>
      </c>
      <c r="H5">
        <v>0.15</v>
      </c>
      <c r="J5">
        <v>5</v>
      </c>
      <c r="K5" s="206">
        <v>164</v>
      </c>
      <c r="L5" s="206">
        <v>156</v>
      </c>
      <c r="M5" s="206">
        <v>162</v>
      </c>
      <c r="N5" s="206">
        <v>169</v>
      </c>
      <c r="O5" s="206">
        <v>148</v>
      </c>
      <c r="P5" s="206">
        <v>150</v>
      </c>
      <c r="Q5" s="206">
        <v>154</v>
      </c>
      <c r="R5" s="206">
        <v>167</v>
      </c>
      <c r="U5" s="215">
        <v>15</v>
      </c>
      <c r="V5" s="206">
        <v>0</v>
      </c>
      <c r="W5" s="206">
        <v>0</v>
      </c>
    </row>
    <row r="6" spans="7:23" ht="12.75">
      <c r="G6" s="206">
        <v>0.7</v>
      </c>
      <c r="H6">
        <v>0.15</v>
      </c>
      <c r="J6">
        <v>15</v>
      </c>
      <c r="K6" s="206">
        <v>162</v>
      </c>
      <c r="L6" s="206">
        <v>168</v>
      </c>
      <c r="M6" s="206">
        <v>171</v>
      </c>
      <c r="N6" s="206">
        <v>174</v>
      </c>
      <c r="O6" s="206">
        <v>150</v>
      </c>
      <c r="P6" s="206">
        <v>161</v>
      </c>
      <c r="Q6" s="206">
        <v>155</v>
      </c>
      <c r="R6" s="206">
        <v>156</v>
      </c>
      <c r="U6" s="215">
        <v>20</v>
      </c>
      <c r="V6" s="206">
        <v>60</v>
      </c>
      <c r="W6" s="206">
        <v>0</v>
      </c>
    </row>
    <row r="7" spans="7:23" ht="12.75">
      <c r="G7" s="206">
        <v>0.75</v>
      </c>
      <c r="H7">
        <v>0.15</v>
      </c>
      <c r="J7">
        <v>30</v>
      </c>
      <c r="K7" s="206">
        <v>160</v>
      </c>
      <c r="L7" s="206">
        <v>171</v>
      </c>
      <c r="M7" s="206">
        <v>157</v>
      </c>
      <c r="N7" s="206">
        <v>152</v>
      </c>
      <c r="O7" s="206">
        <v>142</v>
      </c>
      <c r="P7" s="206">
        <v>147</v>
      </c>
      <c r="Q7" s="206">
        <v>146</v>
      </c>
      <c r="R7" s="206">
        <v>161</v>
      </c>
      <c r="U7" s="215">
        <v>25</v>
      </c>
      <c r="V7" s="206">
        <v>91</v>
      </c>
      <c r="W7" s="206">
        <v>0</v>
      </c>
    </row>
    <row r="8" spans="1:23" ht="12.75">
      <c r="A8" s="206">
        <v>12</v>
      </c>
      <c r="C8" s="206">
        <v>126</v>
      </c>
      <c r="G8" s="206">
        <v>0.8</v>
      </c>
      <c r="H8">
        <v>0.2</v>
      </c>
      <c r="J8">
        <v>45</v>
      </c>
      <c r="K8" s="206">
        <v>160</v>
      </c>
      <c r="L8" s="206">
        <v>158</v>
      </c>
      <c r="M8" s="206">
        <v>165</v>
      </c>
      <c r="N8" s="206">
        <v>174</v>
      </c>
      <c r="O8" s="206">
        <v>156</v>
      </c>
      <c r="P8" s="206">
        <v>150</v>
      </c>
      <c r="Q8" s="206">
        <v>163</v>
      </c>
      <c r="R8" s="206">
        <v>157</v>
      </c>
      <c r="U8" s="215">
        <v>30</v>
      </c>
      <c r="V8" s="206">
        <v>131</v>
      </c>
      <c r="W8" s="206">
        <v>0</v>
      </c>
    </row>
    <row r="9" spans="1:23" ht="12.75">
      <c r="A9" s="206">
        <v>36</v>
      </c>
      <c r="C9" s="206">
        <v>149</v>
      </c>
      <c r="G9" s="206">
        <v>0.85</v>
      </c>
      <c r="H9">
        <v>0.2</v>
      </c>
      <c r="J9">
        <v>75</v>
      </c>
      <c r="K9" s="206">
        <v>168</v>
      </c>
      <c r="L9" s="206">
        <v>170</v>
      </c>
      <c r="M9" s="206">
        <v>163</v>
      </c>
      <c r="N9" s="206">
        <v>64</v>
      </c>
      <c r="O9" s="206">
        <v>151</v>
      </c>
      <c r="P9" s="206">
        <v>150</v>
      </c>
      <c r="Q9" s="206">
        <v>151</v>
      </c>
      <c r="R9" s="206">
        <v>100</v>
      </c>
      <c r="U9" s="215">
        <v>35</v>
      </c>
      <c r="V9" s="206">
        <v>140</v>
      </c>
      <c r="W9" s="206">
        <v>35</v>
      </c>
    </row>
    <row r="10" spans="1:23" ht="12.75">
      <c r="A10" s="206">
        <v>60</v>
      </c>
      <c r="C10" s="206">
        <v>158</v>
      </c>
      <c r="G10" s="206">
        <v>0.9</v>
      </c>
      <c r="H10">
        <v>0.2</v>
      </c>
      <c r="J10">
        <v>85</v>
      </c>
      <c r="K10" s="206">
        <v>160</v>
      </c>
      <c r="L10" s="206">
        <v>163</v>
      </c>
      <c r="M10" s="206">
        <v>130</v>
      </c>
      <c r="N10" s="206">
        <v>0</v>
      </c>
      <c r="O10" s="206">
        <v>149</v>
      </c>
      <c r="P10" s="206">
        <v>146</v>
      </c>
      <c r="Q10" s="206">
        <v>152</v>
      </c>
      <c r="R10" s="206">
        <v>0</v>
      </c>
      <c r="U10" s="215">
        <v>40</v>
      </c>
      <c r="V10" s="206">
        <v>150</v>
      </c>
      <c r="W10" s="206">
        <v>65</v>
      </c>
    </row>
    <row r="11" spans="1:23" ht="12.75">
      <c r="A11" s="206">
        <v>84</v>
      </c>
      <c r="C11" s="206">
        <v>169</v>
      </c>
      <c r="G11" s="206">
        <v>0.95</v>
      </c>
      <c r="H11">
        <v>0.2</v>
      </c>
      <c r="J11">
        <v>115</v>
      </c>
      <c r="K11" s="206">
        <v>144</v>
      </c>
      <c r="L11" s="206">
        <v>0</v>
      </c>
      <c r="M11" s="206">
        <v>0</v>
      </c>
      <c r="N11" s="206">
        <v>0</v>
      </c>
      <c r="O11" s="206">
        <v>146</v>
      </c>
      <c r="P11" s="206">
        <v>150</v>
      </c>
      <c r="Q11" s="206">
        <v>144</v>
      </c>
      <c r="R11" s="206">
        <v>0</v>
      </c>
      <c r="U11" s="215">
        <v>45</v>
      </c>
      <c r="V11" s="206">
        <v>152</v>
      </c>
      <c r="W11" s="206">
        <v>78</v>
      </c>
    </row>
    <row r="12" spans="7:23" ht="12.75">
      <c r="G12" s="206">
        <v>1</v>
      </c>
      <c r="H12">
        <v>0.2</v>
      </c>
      <c r="J12">
        <v>130</v>
      </c>
      <c r="K12" s="206">
        <v>0</v>
      </c>
      <c r="L12" s="206">
        <v>0</v>
      </c>
      <c r="M12" s="206">
        <v>0</v>
      </c>
      <c r="N12" s="206">
        <v>0</v>
      </c>
      <c r="O12" s="206">
        <v>143</v>
      </c>
      <c r="P12" s="206">
        <v>146</v>
      </c>
      <c r="Q12" s="206">
        <v>141</v>
      </c>
      <c r="R12" s="206">
        <v>0</v>
      </c>
      <c r="U12" s="215">
        <v>50</v>
      </c>
      <c r="V12" s="206">
        <v>162</v>
      </c>
      <c r="W12" s="206">
        <v>84</v>
      </c>
    </row>
    <row r="13" spans="7:23" ht="12.75">
      <c r="G13" s="206">
        <v>1.05</v>
      </c>
      <c r="H13">
        <v>0.2</v>
      </c>
      <c r="U13" s="215">
        <v>60</v>
      </c>
      <c r="V13" s="206">
        <v>162</v>
      </c>
      <c r="W13" s="206">
        <v>95</v>
      </c>
    </row>
    <row r="14" spans="7:23" ht="12.75">
      <c r="G14" s="206">
        <v>1.1</v>
      </c>
      <c r="H14">
        <v>0.2</v>
      </c>
      <c r="U14" s="215">
        <v>62</v>
      </c>
      <c r="V14" s="206">
        <v>154</v>
      </c>
      <c r="W14" s="206">
        <v>94</v>
      </c>
    </row>
    <row r="15" spans="7:23" ht="12.75">
      <c r="G15" s="206">
        <v>1.15</v>
      </c>
      <c r="H15">
        <v>0.2</v>
      </c>
      <c r="U15" s="215">
        <v>63</v>
      </c>
      <c r="V15" s="206">
        <v>145</v>
      </c>
      <c r="W15" s="206">
        <v>151</v>
      </c>
    </row>
    <row r="16" spans="7:8" ht="12.75">
      <c r="G16" s="206">
        <v>1.2</v>
      </c>
      <c r="H16">
        <v>0.2</v>
      </c>
    </row>
    <row r="17" spans="7:8" ht="12.75">
      <c r="G17" s="206">
        <v>1.25</v>
      </c>
      <c r="H17">
        <v>0.25</v>
      </c>
    </row>
    <row r="18" spans="7:8" ht="12.75">
      <c r="G18" s="206">
        <v>1.3</v>
      </c>
      <c r="H18">
        <v>0.25</v>
      </c>
    </row>
    <row r="19" spans="7:8" ht="12.75">
      <c r="G19" s="206">
        <v>1.35</v>
      </c>
      <c r="H19">
        <v>0.3</v>
      </c>
    </row>
    <row r="20" spans="7:8" ht="12.75">
      <c r="G20" s="206">
        <v>1.4</v>
      </c>
      <c r="H20">
        <v>0.3</v>
      </c>
    </row>
    <row r="21" spans="7:8" ht="12.75">
      <c r="G21" s="206">
        <v>1.45</v>
      </c>
      <c r="H21">
        <v>0.3</v>
      </c>
    </row>
    <row r="22" spans="7:8" ht="12.75">
      <c r="G22" s="206">
        <v>1.5</v>
      </c>
      <c r="H22">
        <v>0.3</v>
      </c>
    </row>
    <row r="23" spans="7:8" ht="13.5" thickBot="1">
      <c r="G23" s="206">
        <v>1.55</v>
      </c>
      <c r="H23">
        <v>0.35</v>
      </c>
    </row>
    <row r="24" spans="2:8" ht="13.5" thickBot="1">
      <c r="B24" s="209"/>
      <c r="C24" s="210" t="s">
        <v>58</v>
      </c>
      <c r="D24" s="209"/>
      <c r="E24" s="209"/>
      <c r="G24" s="206">
        <v>1.6</v>
      </c>
      <c r="H24">
        <v>0.4</v>
      </c>
    </row>
    <row r="25" spans="1:8" ht="13.5" thickBot="1">
      <c r="A25" s="46" t="s">
        <v>27</v>
      </c>
      <c r="B25" s="86" t="s">
        <v>61</v>
      </c>
      <c r="C25" s="87" t="s">
        <v>62</v>
      </c>
      <c r="D25" s="86" t="s">
        <v>63</v>
      </c>
      <c r="E25" s="88"/>
      <c r="G25" s="206">
        <v>1.65</v>
      </c>
      <c r="H25">
        <v>0.45</v>
      </c>
    </row>
    <row r="26" spans="1:8" ht="12.75">
      <c r="A26" s="34">
        <v>5</v>
      </c>
      <c r="B26" s="52">
        <v>150</v>
      </c>
      <c r="C26" s="53">
        <v>140</v>
      </c>
      <c r="D26" s="54">
        <v>128</v>
      </c>
      <c r="E26" s="188"/>
      <c r="G26" s="206">
        <v>1.7</v>
      </c>
      <c r="H26">
        <v>0.45</v>
      </c>
    </row>
    <row r="27" spans="1:8" ht="12.75">
      <c r="A27" s="37">
        <v>6</v>
      </c>
      <c r="B27" s="55">
        <v>146</v>
      </c>
      <c r="C27" s="56">
        <v>156</v>
      </c>
      <c r="D27" s="57">
        <v>154</v>
      </c>
      <c r="E27" s="56"/>
      <c r="G27" s="206">
        <v>1.75</v>
      </c>
      <c r="H27">
        <v>0.55</v>
      </c>
    </row>
    <row r="28" spans="1:8" ht="12.75">
      <c r="A28" s="37">
        <v>10</v>
      </c>
      <c r="B28" s="55">
        <v>146</v>
      </c>
      <c r="C28" s="56">
        <v>157</v>
      </c>
      <c r="D28" s="57">
        <v>158</v>
      </c>
      <c r="E28" s="56"/>
      <c r="G28" s="206">
        <v>1.8</v>
      </c>
      <c r="H28">
        <v>0.8</v>
      </c>
    </row>
    <row r="29" spans="1:8" ht="12.75">
      <c r="A29" s="37">
        <v>15</v>
      </c>
      <c r="B29" s="55">
        <v>130</v>
      </c>
      <c r="C29" s="56">
        <v>163</v>
      </c>
      <c r="D29" s="57">
        <v>153</v>
      </c>
      <c r="E29" s="56"/>
      <c r="G29" s="206">
        <v>1.81</v>
      </c>
      <c r="H29">
        <v>1.2</v>
      </c>
    </row>
    <row r="30" spans="1:8" ht="12.75">
      <c r="A30" s="37">
        <v>20</v>
      </c>
      <c r="B30" s="55">
        <v>140</v>
      </c>
      <c r="C30" s="56">
        <v>158</v>
      </c>
      <c r="D30" s="57">
        <v>150</v>
      </c>
      <c r="E30" s="56"/>
      <c r="G30" s="206">
        <v>1.82</v>
      </c>
      <c r="H30">
        <v>1.7</v>
      </c>
    </row>
    <row r="31" spans="1:8" ht="12.75">
      <c r="A31" s="37">
        <v>25</v>
      </c>
      <c r="B31" s="55">
        <v>132</v>
      </c>
      <c r="C31" s="56">
        <v>154</v>
      </c>
      <c r="D31" s="57">
        <v>164</v>
      </c>
      <c r="E31" s="56"/>
      <c r="G31" s="206">
        <v>1.82</v>
      </c>
      <c r="H31">
        <v>2.5</v>
      </c>
    </row>
    <row r="32" spans="1:8" ht="12.75">
      <c r="A32" s="37">
        <v>30</v>
      </c>
      <c r="B32" s="55">
        <v>145</v>
      </c>
      <c r="C32" s="56">
        <v>171</v>
      </c>
      <c r="D32" s="57">
        <v>172</v>
      </c>
      <c r="E32" s="56"/>
      <c r="G32" s="206">
        <v>1.84</v>
      </c>
      <c r="H32">
        <v>3.2</v>
      </c>
    </row>
    <row r="33" spans="1:8" ht="12.75">
      <c r="A33" s="37">
        <v>35</v>
      </c>
      <c r="B33" s="55">
        <v>148</v>
      </c>
      <c r="C33" s="56">
        <v>165</v>
      </c>
      <c r="D33" s="57">
        <v>151</v>
      </c>
      <c r="E33" s="56"/>
      <c r="G33" s="206">
        <v>1.84</v>
      </c>
      <c r="H33">
        <v>4.8</v>
      </c>
    </row>
    <row r="34" spans="1:8" ht="12.75">
      <c r="A34" s="37">
        <v>40</v>
      </c>
      <c r="B34" s="55">
        <v>149</v>
      </c>
      <c r="C34" s="56">
        <v>151</v>
      </c>
      <c r="D34" s="57">
        <v>152</v>
      </c>
      <c r="E34" s="56"/>
      <c r="G34" s="206">
        <v>1.85</v>
      </c>
      <c r="H34">
        <v>5.2</v>
      </c>
    </row>
    <row r="35" spans="1:8" ht="12.75">
      <c r="A35" s="37">
        <v>45</v>
      </c>
      <c r="B35" s="55">
        <v>151</v>
      </c>
      <c r="C35" s="56">
        <v>152</v>
      </c>
      <c r="D35" s="57">
        <v>153</v>
      </c>
      <c r="E35" s="56"/>
      <c r="G35" s="206">
        <v>1.85</v>
      </c>
      <c r="H35">
        <v>6.9</v>
      </c>
    </row>
    <row r="36" spans="1:5" ht="12.75">
      <c r="A36" s="37">
        <v>50</v>
      </c>
      <c r="B36" s="55">
        <v>152</v>
      </c>
      <c r="C36" s="56">
        <v>148</v>
      </c>
      <c r="D36" s="57">
        <v>165</v>
      </c>
      <c r="E36" s="56"/>
    </row>
    <row r="37" spans="1:5" ht="12.75">
      <c r="A37" s="37">
        <v>55</v>
      </c>
      <c r="B37" s="55">
        <v>150</v>
      </c>
      <c r="C37" s="56">
        <v>146</v>
      </c>
      <c r="D37" s="57">
        <v>166</v>
      </c>
      <c r="E37" s="56"/>
    </row>
    <row r="38" spans="1:5" ht="12.75">
      <c r="A38" s="37">
        <v>60</v>
      </c>
      <c r="B38" s="55">
        <v>146</v>
      </c>
      <c r="C38" s="56">
        <v>163</v>
      </c>
      <c r="D38" s="57">
        <v>148</v>
      </c>
      <c r="E38" s="56"/>
    </row>
    <row r="39" spans="1:5" ht="12.75">
      <c r="A39" s="37">
        <v>65</v>
      </c>
      <c r="B39" s="55">
        <v>149</v>
      </c>
      <c r="C39" s="56">
        <v>158</v>
      </c>
      <c r="D39" s="57">
        <v>155</v>
      </c>
      <c r="E39" s="56"/>
    </row>
    <row r="40" spans="1:5" ht="12.75">
      <c r="A40" s="37">
        <v>70</v>
      </c>
      <c r="B40" s="55">
        <v>151</v>
      </c>
      <c r="C40" s="56">
        <v>147</v>
      </c>
      <c r="D40" s="57">
        <v>149</v>
      </c>
      <c r="E40" s="56"/>
    </row>
    <row r="41" spans="1:5" ht="12.75">
      <c r="A41" s="37">
        <v>75</v>
      </c>
      <c r="B41" s="55">
        <v>154</v>
      </c>
      <c r="C41" s="56">
        <v>160</v>
      </c>
      <c r="D41" s="57">
        <v>159</v>
      </c>
      <c r="E41" s="56"/>
    </row>
    <row r="42" spans="1:5" ht="12.75">
      <c r="A42" s="37">
        <v>80</v>
      </c>
      <c r="B42" s="55">
        <v>150</v>
      </c>
      <c r="C42" s="56">
        <v>160</v>
      </c>
      <c r="D42" s="57">
        <v>152</v>
      </c>
      <c r="E42" s="56"/>
    </row>
    <row r="43" spans="1:5" ht="12.75">
      <c r="A43" s="37">
        <v>85</v>
      </c>
      <c r="B43" s="55">
        <v>143</v>
      </c>
      <c r="C43" s="56">
        <v>150</v>
      </c>
      <c r="D43" s="57">
        <v>156</v>
      </c>
      <c r="E43" s="56"/>
    </row>
    <row r="44" spans="1:5" ht="12.75">
      <c r="A44" s="37">
        <v>86</v>
      </c>
      <c r="B44" s="55">
        <v>74</v>
      </c>
      <c r="C44" s="56">
        <v>92</v>
      </c>
      <c r="D44" s="57">
        <v>96</v>
      </c>
      <c r="E44" s="111"/>
    </row>
    <row r="45" spans="1:5" ht="12.75">
      <c r="A45" s="37">
        <v>90</v>
      </c>
      <c r="B45" s="55">
        <v>146</v>
      </c>
      <c r="C45" s="56">
        <v>144</v>
      </c>
      <c r="D45" s="109">
        <v>154</v>
      </c>
      <c r="E45" s="56"/>
    </row>
    <row r="46" spans="1:5" ht="12.75">
      <c r="A46" s="37">
        <v>95</v>
      </c>
      <c r="B46" s="55">
        <v>154</v>
      </c>
      <c r="C46" s="56">
        <v>162</v>
      </c>
      <c r="D46" s="57">
        <v>155</v>
      </c>
      <c r="E46" s="56"/>
    </row>
    <row r="47" spans="1:5" ht="12.75">
      <c r="A47" s="37">
        <v>100</v>
      </c>
      <c r="B47" s="55">
        <v>149</v>
      </c>
      <c r="C47" s="56">
        <v>149</v>
      </c>
      <c r="D47" s="110">
        <v>173</v>
      </c>
      <c r="E47" s="56"/>
    </row>
    <row r="48" spans="1:5" ht="12.75">
      <c r="A48" s="37">
        <v>105</v>
      </c>
      <c r="B48" s="55">
        <v>149</v>
      </c>
      <c r="C48" s="56">
        <v>169</v>
      </c>
      <c r="D48" s="57">
        <v>157</v>
      </c>
      <c r="E48" s="111"/>
    </row>
    <row r="49" spans="1:5" ht="12.75">
      <c r="A49" s="37">
        <v>110</v>
      </c>
      <c r="B49" s="55">
        <v>159</v>
      </c>
      <c r="C49" s="56">
        <v>170</v>
      </c>
      <c r="D49" s="57">
        <v>161</v>
      </c>
      <c r="E49" s="56"/>
    </row>
    <row r="50" spans="1:5" ht="12.75">
      <c r="A50" s="37">
        <v>115</v>
      </c>
      <c r="B50" s="55">
        <v>148</v>
      </c>
      <c r="C50" s="56">
        <v>161</v>
      </c>
      <c r="D50" s="57">
        <v>162</v>
      </c>
      <c r="E50" s="56"/>
    </row>
    <row r="51" spans="1:5" ht="12.75">
      <c r="A51" s="37">
        <v>120</v>
      </c>
      <c r="B51" s="55">
        <v>145</v>
      </c>
      <c r="C51" s="56">
        <v>162</v>
      </c>
      <c r="D51" s="57">
        <v>157</v>
      </c>
      <c r="E51" s="56"/>
    </row>
    <row r="52" spans="1:5" ht="12.75">
      <c r="A52" s="37">
        <v>125</v>
      </c>
      <c r="B52" s="55">
        <v>149</v>
      </c>
      <c r="C52" s="56">
        <v>158</v>
      </c>
      <c r="D52" s="57">
        <v>161</v>
      </c>
      <c r="E52" s="56"/>
    </row>
    <row r="53" spans="1:5" ht="12.75">
      <c r="A53" s="37">
        <v>130</v>
      </c>
      <c r="B53" s="55">
        <v>151</v>
      </c>
      <c r="C53" s="56">
        <v>160</v>
      </c>
      <c r="D53" s="57">
        <v>162</v>
      </c>
      <c r="E53" s="56"/>
    </row>
    <row r="54" spans="1:5" ht="12.75">
      <c r="A54" s="37">
        <v>135</v>
      </c>
      <c r="B54" s="55">
        <v>158</v>
      </c>
      <c r="C54" s="56">
        <v>165</v>
      </c>
      <c r="D54" s="57">
        <v>162</v>
      </c>
      <c r="E54" s="56"/>
    </row>
    <row r="55" spans="1:5" ht="12.75">
      <c r="A55" s="37">
        <v>140</v>
      </c>
      <c r="B55" s="55">
        <v>155</v>
      </c>
      <c r="C55" s="56">
        <v>164</v>
      </c>
      <c r="D55" s="57">
        <v>164</v>
      </c>
      <c r="E55" s="56"/>
    </row>
    <row r="56" spans="1:5" ht="12.75">
      <c r="A56" s="37">
        <v>145</v>
      </c>
      <c r="B56" s="55">
        <v>167</v>
      </c>
      <c r="C56" s="56">
        <v>157</v>
      </c>
      <c r="D56" s="57">
        <v>156</v>
      </c>
      <c r="E56" s="56"/>
    </row>
    <row r="57" spans="1:5" ht="12.75">
      <c r="A57" s="37">
        <v>150</v>
      </c>
      <c r="B57" s="55">
        <v>159</v>
      </c>
      <c r="C57" s="56">
        <v>161</v>
      </c>
      <c r="D57" s="57">
        <v>151</v>
      </c>
      <c r="E57" s="56"/>
    </row>
    <row r="58" spans="1:5" ht="12.75">
      <c r="A58" s="37">
        <v>155</v>
      </c>
      <c r="B58" s="55">
        <v>165</v>
      </c>
      <c r="C58" s="56">
        <v>163</v>
      </c>
      <c r="D58" s="57">
        <v>162</v>
      </c>
      <c r="E58" s="56"/>
    </row>
    <row r="59" spans="1:5" ht="12.75">
      <c r="A59" s="37">
        <v>160</v>
      </c>
      <c r="B59" s="55">
        <v>167</v>
      </c>
      <c r="C59" s="56">
        <v>160</v>
      </c>
      <c r="D59" s="57">
        <v>167</v>
      </c>
      <c r="E59" s="56"/>
    </row>
    <row r="60" spans="1:5" ht="12.75">
      <c r="A60" s="37">
        <v>165</v>
      </c>
      <c r="B60" s="55">
        <v>164</v>
      </c>
      <c r="C60" s="56">
        <v>170</v>
      </c>
      <c r="D60" s="57">
        <v>167</v>
      </c>
      <c r="E60" s="56"/>
    </row>
    <row r="61" spans="1:5" ht="12.75">
      <c r="A61" s="153">
        <v>166</v>
      </c>
      <c r="B61" s="154">
        <v>114</v>
      </c>
      <c r="C61" s="111">
        <v>129</v>
      </c>
      <c r="D61" s="110">
        <v>131</v>
      </c>
      <c r="E61" s="111"/>
    </row>
    <row r="62" spans="1:5" ht="12.75">
      <c r="A62" s="153">
        <v>166.5</v>
      </c>
      <c r="B62" s="154">
        <v>51</v>
      </c>
      <c r="C62" s="111">
        <v>102</v>
      </c>
      <c r="D62" s="110">
        <v>93</v>
      </c>
      <c r="E62" s="111"/>
    </row>
    <row r="63" spans="1:5" ht="12.75">
      <c r="A63" s="153">
        <v>167</v>
      </c>
      <c r="B63" s="154">
        <v>87</v>
      </c>
      <c r="C63" s="111">
        <v>106</v>
      </c>
      <c r="D63" s="110">
        <v>112</v>
      </c>
      <c r="E63" s="111"/>
    </row>
    <row r="64" spans="1:5" ht="12.75">
      <c r="A64" s="37">
        <v>170</v>
      </c>
      <c r="B64" s="55">
        <v>173</v>
      </c>
      <c r="C64" s="56">
        <v>162</v>
      </c>
      <c r="D64" s="57">
        <v>165</v>
      </c>
      <c r="E64" s="56"/>
    </row>
    <row r="65" spans="1:5" ht="12.75">
      <c r="A65" s="37">
        <v>175</v>
      </c>
      <c r="B65" s="55">
        <v>174</v>
      </c>
      <c r="C65" s="56">
        <v>176</v>
      </c>
      <c r="D65" s="57">
        <v>172</v>
      </c>
      <c r="E65" s="56"/>
    </row>
    <row r="66" spans="1:5" ht="12.75">
      <c r="A66" s="37">
        <v>180</v>
      </c>
      <c r="B66" s="55">
        <v>177</v>
      </c>
      <c r="C66" s="56">
        <v>161</v>
      </c>
      <c r="D66" s="57">
        <v>176</v>
      </c>
      <c r="E66" s="56"/>
    </row>
    <row r="67" spans="1:5" ht="12.75">
      <c r="A67" s="37">
        <v>185</v>
      </c>
      <c r="B67" s="55">
        <v>171</v>
      </c>
      <c r="C67" s="56">
        <v>172</v>
      </c>
      <c r="D67" s="57">
        <v>177</v>
      </c>
      <c r="E67" s="56"/>
    </row>
    <row r="68" spans="1:5" ht="12.75">
      <c r="A68" s="37">
        <v>190</v>
      </c>
      <c r="B68" s="55">
        <v>188</v>
      </c>
      <c r="C68" s="56">
        <v>167</v>
      </c>
      <c r="D68" s="57">
        <v>174</v>
      </c>
      <c r="E68" s="56"/>
    </row>
    <row r="69" spans="1:5" ht="12.75">
      <c r="A69" s="37">
        <v>195</v>
      </c>
      <c r="B69" s="55">
        <v>174</v>
      </c>
      <c r="C69" s="56">
        <v>160</v>
      </c>
      <c r="D69" s="57">
        <v>175</v>
      </c>
      <c r="E69" s="56"/>
    </row>
    <row r="70" spans="1:5" ht="12.75">
      <c r="A70" s="37">
        <v>200</v>
      </c>
      <c r="B70" s="55">
        <v>180</v>
      </c>
      <c r="C70" s="56">
        <v>178</v>
      </c>
      <c r="D70" s="57">
        <v>171</v>
      </c>
      <c r="E70" s="56"/>
    </row>
    <row r="71" spans="1:5" ht="12.75">
      <c r="A71" s="37">
        <v>205</v>
      </c>
      <c r="B71" s="55">
        <v>190</v>
      </c>
      <c r="C71" s="56">
        <v>168</v>
      </c>
      <c r="D71" s="109">
        <v>181</v>
      </c>
      <c r="E71" s="56"/>
    </row>
    <row r="72" spans="1:5" ht="12.75">
      <c r="A72" s="37">
        <v>210</v>
      </c>
      <c r="B72" s="55">
        <v>189</v>
      </c>
      <c r="C72" s="56">
        <v>167</v>
      </c>
      <c r="D72" s="57">
        <v>173</v>
      </c>
      <c r="E72" s="56"/>
    </row>
    <row r="73" spans="1:5" ht="12.75">
      <c r="A73" s="37">
        <v>215</v>
      </c>
      <c r="B73" s="55">
        <v>190</v>
      </c>
      <c r="C73" s="56">
        <v>171</v>
      </c>
      <c r="D73" s="109">
        <v>172</v>
      </c>
      <c r="E73" s="56"/>
    </row>
    <row r="74" spans="1:5" ht="12.75">
      <c r="A74" s="37">
        <v>220</v>
      </c>
      <c r="B74" s="55">
        <v>187</v>
      </c>
      <c r="C74" s="56">
        <v>167</v>
      </c>
      <c r="D74" s="57">
        <v>177</v>
      </c>
      <c r="E74" s="56"/>
    </row>
    <row r="75" spans="1:5" ht="12.75">
      <c r="A75" s="37">
        <v>225</v>
      </c>
      <c r="B75" s="55">
        <v>184</v>
      </c>
      <c r="C75" s="56">
        <v>168</v>
      </c>
      <c r="D75" s="57">
        <v>173</v>
      </c>
      <c r="E75" s="56"/>
    </row>
    <row r="76" spans="1:5" ht="12.75">
      <c r="A76" s="37">
        <v>230</v>
      </c>
      <c r="B76" s="55">
        <v>183</v>
      </c>
      <c r="C76" s="56">
        <v>175</v>
      </c>
      <c r="D76" s="110">
        <v>175</v>
      </c>
      <c r="E76" s="111"/>
    </row>
    <row r="77" spans="1:5" ht="12.75">
      <c r="A77" s="37">
        <v>235</v>
      </c>
      <c r="B77" s="55">
        <v>188</v>
      </c>
      <c r="C77" s="56">
        <v>164</v>
      </c>
      <c r="D77" s="57">
        <v>176</v>
      </c>
      <c r="E77" s="56"/>
    </row>
    <row r="78" spans="1:5" ht="12.75">
      <c r="A78" s="37">
        <v>240</v>
      </c>
      <c r="B78" s="55">
        <v>192</v>
      </c>
      <c r="C78" s="56">
        <v>179</v>
      </c>
      <c r="D78" s="110">
        <v>181</v>
      </c>
      <c r="E78" s="111"/>
    </row>
    <row r="79" spans="1:5" ht="12.75">
      <c r="A79" s="37">
        <v>243</v>
      </c>
      <c r="B79" s="55">
        <v>192</v>
      </c>
      <c r="C79" s="56">
        <v>173</v>
      </c>
      <c r="D79" s="57">
        <v>177</v>
      </c>
      <c r="E79" s="56"/>
    </row>
    <row r="80" spans="1:5" ht="12.75">
      <c r="A80" s="153">
        <v>245</v>
      </c>
      <c r="B80" s="154">
        <v>191</v>
      </c>
      <c r="C80" s="111">
        <v>177</v>
      </c>
      <c r="D80" s="110">
        <v>180</v>
      </c>
      <c r="E80" s="111"/>
    </row>
    <row r="81" spans="1:5" ht="12.75">
      <c r="A81" s="37">
        <v>247</v>
      </c>
      <c r="B81" s="55">
        <v>110</v>
      </c>
      <c r="C81" s="56">
        <v>122</v>
      </c>
      <c r="D81" s="110">
        <v>109</v>
      </c>
      <c r="E81" s="61"/>
    </row>
    <row r="82" spans="1:5" ht="12.75">
      <c r="A82" s="37"/>
      <c r="B82" s="55"/>
      <c r="C82" s="56"/>
      <c r="D82" s="60"/>
      <c r="E82" s="61"/>
    </row>
    <row r="83" spans="1:5" ht="12.75">
      <c r="A83" s="37"/>
      <c r="B83" s="55"/>
      <c r="C83" s="56"/>
      <c r="D83" s="60"/>
      <c r="E83" s="61"/>
    </row>
    <row r="84" spans="1:5" ht="12.75">
      <c r="A84" s="37"/>
      <c r="B84" s="55"/>
      <c r="C84" s="56"/>
      <c r="D84" s="60"/>
      <c r="E84" s="61"/>
    </row>
    <row r="85" spans="1:5" ht="12.75">
      <c r="A85" s="37"/>
      <c r="B85" s="55"/>
      <c r="C85" s="56"/>
      <c r="D85" s="60"/>
      <c r="E85" s="61"/>
    </row>
    <row r="86" spans="1:5" ht="12.75">
      <c r="A86" s="37"/>
      <c r="B86" s="55"/>
      <c r="C86" s="56"/>
      <c r="D86" s="60"/>
      <c r="E86" s="61"/>
    </row>
    <row r="87" spans="1:5" ht="12.75">
      <c r="A87" s="37"/>
      <c r="B87" s="55"/>
      <c r="C87" s="56"/>
      <c r="D87" s="60"/>
      <c r="E87" s="61"/>
    </row>
    <row r="88" spans="1:5" ht="12.75">
      <c r="A88" s="37"/>
      <c r="B88" s="55"/>
      <c r="C88" s="56"/>
      <c r="D88" s="60"/>
      <c r="E88" s="61"/>
    </row>
    <row r="89" spans="1:5" ht="13.5" thickBot="1">
      <c r="A89" s="39"/>
      <c r="B89" s="62"/>
      <c r="C89" s="63"/>
      <c r="D89" s="64"/>
      <c r="E89" s="65"/>
    </row>
    <row r="90" ht="14.25" thickBot="1" thickTop="1"/>
    <row r="91" spans="1:5" ht="14.25" thickBot="1">
      <c r="A91" s="112" t="s">
        <v>24</v>
      </c>
      <c r="B91" s="91" t="s">
        <v>41</v>
      </c>
      <c r="C91" s="98"/>
      <c r="D91" s="90" t="s">
        <v>42</v>
      </c>
      <c r="E91" s="92" t="s">
        <v>42</v>
      </c>
    </row>
    <row r="92" spans="1:5" ht="12.75">
      <c r="A92" s="113" t="s">
        <v>14</v>
      </c>
      <c r="B92" s="137">
        <f>AVERAGE(B26:B81)</f>
        <v>154.92857142857142</v>
      </c>
      <c r="C92" s="137">
        <f>AVERAGE(C26:C81)</f>
        <v>157.32142857142858</v>
      </c>
      <c r="D92" s="137">
        <f>AVERAGE(D26:D81)</f>
        <v>158.42857142857142</v>
      </c>
      <c r="E92" s="137" t="e">
        <f>AVERAGE(E26:E81)</f>
        <v>#DIV/0!</v>
      </c>
    </row>
    <row r="93" spans="1:5" ht="12.75">
      <c r="A93" s="95" t="s">
        <v>10</v>
      </c>
      <c r="B93" s="138">
        <f>STDEV(B26:B81)</f>
        <v>28.140464002672644</v>
      </c>
      <c r="C93" s="138">
        <f>STDEV(C26:C81)</f>
        <v>17.68934670961558</v>
      </c>
      <c r="D93" s="138">
        <f>STDEV(D26:D81)</f>
        <v>19.422439826941655</v>
      </c>
      <c r="E93" s="138" t="e">
        <f>STDEV(E26:E81)</f>
        <v>#DIV/0!</v>
      </c>
    </row>
    <row r="94" spans="1:5" ht="12.75">
      <c r="A94" s="96" t="s">
        <v>15</v>
      </c>
      <c r="B94" s="139">
        <f>MAX(B26:B80)</f>
        <v>192</v>
      </c>
      <c r="C94" s="139">
        <f>MAX(C26:C80)</f>
        <v>179</v>
      </c>
      <c r="D94" s="139">
        <f>MAX(D26:D80)</f>
        <v>181</v>
      </c>
      <c r="E94" s="139">
        <f>MAX(E26:E80)</f>
        <v>0</v>
      </c>
    </row>
    <row r="95" spans="1:5" ht="13.5" thickBot="1">
      <c r="A95" s="96" t="s">
        <v>16</v>
      </c>
      <c r="B95" s="140">
        <f>MIN(B26:B81)</f>
        <v>51</v>
      </c>
      <c r="C95" s="140">
        <f>MIN(C26:C81)</f>
        <v>92</v>
      </c>
      <c r="D95" s="140">
        <f>MIN(D26:D81)</f>
        <v>93</v>
      </c>
      <c r="E95" s="140">
        <f>MIN(E26:E81)</f>
        <v>0</v>
      </c>
    </row>
    <row r="96" spans="1:5" ht="13.5" thickBot="1">
      <c r="A96" s="99" t="s">
        <v>9</v>
      </c>
      <c r="B96" s="211" t="s">
        <v>54</v>
      </c>
      <c r="C96" s="212"/>
      <c r="D96" s="211" t="s">
        <v>55</v>
      </c>
      <c r="E96" s="212"/>
    </row>
  </sheetData>
  <printOptions/>
  <pageMargins left="0.28" right="0.46" top="0.25" bottom="0.25" header="0.16" footer="0.16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2004-11-29T09:10:20Z</cp:lastPrinted>
  <dcterms:created xsi:type="dcterms:W3CDTF">2004-06-04T09:20:24Z</dcterms:created>
  <dcterms:modified xsi:type="dcterms:W3CDTF">2004-11-29T09:36:25Z</dcterms:modified>
  <cp:category/>
  <cp:version/>
  <cp:contentType/>
  <cp:contentStatus/>
</cp:coreProperties>
</file>